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tonka\Desktop\"/>
    </mc:Choice>
  </mc:AlternateContent>
  <bookViews>
    <workbookView xWindow="0" yWindow="0" windowWidth="28800" windowHeight="12270" tabRatio="583"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B341" i="9" s="1"/>
  <c r="H340" i="9"/>
  <c r="E340" i="9" s="1"/>
  <c r="B340" i="9" s="1"/>
  <c r="G340" i="9"/>
  <c r="F340" i="9"/>
  <c r="F339" i="9"/>
  <c r="F338" i="9"/>
  <c r="F337" i="9"/>
  <c r="F336" i="9"/>
  <c r="H335" i="9"/>
  <c r="G335" i="9"/>
  <c r="E335" i="9" s="1"/>
  <c r="B335" i="9" s="1"/>
  <c r="F335" i="9"/>
  <c r="F334" i="9"/>
  <c r="H333" i="9"/>
  <c r="G333" i="9"/>
  <c r="F333" i="9"/>
  <c r="E333" i="9"/>
  <c r="B333" i="9" s="1"/>
  <c r="H332" i="9"/>
  <c r="E332" i="9" s="1"/>
  <c r="G332" i="9"/>
  <c r="F332" i="9"/>
  <c r="H331" i="9"/>
  <c r="G331" i="9"/>
  <c r="E331" i="9" s="1"/>
  <c r="B331" i="9" s="1"/>
  <c r="F331" i="9"/>
  <c r="H330" i="9"/>
  <c r="G330" i="9"/>
  <c r="E330" i="9" s="1"/>
  <c r="B330" i="9" s="1"/>
  <c r="F330" i="9"/>
  <c r="H329" i="9"/>
  <c r="G329" i="9"/>
  <c r="E329" i="9" s="1"/>
  <c r="B329" i="9" s="1"/>
  <c r="F329" i="9"/>
  <c r="H328" i="9"/>
  <c r="E328" i="9" s="1"/>
  <c r="B328" i="9" s="1"/>
  <c r="G328" i="9"/>
  <c r="F328" i="9"/>
  <c r="H327" i="9"/>
  <c r="G327" i="9"/>
  <c r="E327" i="9" s="1"/>
  <c r="B327" i="9" s="1"/>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E320" i="9" s="1"/>
  <c r="B320" i="9" s="1"/>
  <c r="G320" i="9"/>
  <c r="F320" i="9"/>
  <c r="H319" i="9"/>
  <c r="G319" i="9"/>
  <c r="E319" i="9" s="1"/>
  <c r="B319" i="9" s="1"/>
  <c r="F319" i="9"/>
  <c r="H318" i="9"/>
  <c r="G318" i="9"/>
  <c r="F318" i="9"/>
  <c r="H317" i="9"/>
  <c r="G317" i="9"/>
  <c r="F317" i="9"/>
  <c r="E317" i="9"/>
  <c r="B317" i="9" s="1"/>
  <c r="F316" i="9"/>
  <c r="F315" i="9"/>
  <c r="F314" i="9"/>
  <c r="H313" i="9"/>
  <c r="G313" i="9"/>
  <c r="F313" i="9"/>
  <c r="E313" i="9"/>
  <c r="B313" i="9" s="1"/>
  <c r="H312" i="9"/>
  <c r="G312" i="9"/>
  <c r="F312" i="9"/>
  <c r="H311" i="9"/>
  <c r="G311" i="9"/>
  <c r="E311" i="9" s="1"/>
  <c r="B311" i="9" s="1"/>
  <c r="F311" i="9"/>
  <c r="F310" i="9"/>
  <c r="F309" i="9"/>
  <c r="F308" i="9"/>
  <c r="H307" i="9"/>
  <c r="G307" i="9"/>
  <c r="E307" i="9" s="1"/>
  <c r="B307" i="9" s="1"/>
  <c r="F307" i="9"/>
  <c r="F306" i="9"/>
  <c r="H305" i="9"/>
  <c r="G305" i="9"/>
  <c r="E305" i="9" s="1"/>
  <c r="B305" i="9" s="1"/>
  <c r="F305" i="9"/>
  <c r="H304" i="9"/>
  <c r="E304" i="9" s="1"/>
  <c r="B304" i="9" s="1"/>
  <c r="G304" i="9"/>
  <c r="F304" i="9"/>
  <c r="H303" i="9"/>
  <c r="G303" i="9"/>
  <c r="F303" i="9"/>
  <c r="E303" i="9"/>
  <c r="B303" i="9" s="1"/>
  <c r="F302" i="9"/>
  <c r="F301" i="9"/>
  <c r="F300" i="9"/>
  <c r="F299" i="9"/>
  <c r="F297" i="9"/>
  <c r="L296" i="9"/>
  <c r="H296" i="9"/>
  <c r="F296" i="9"/>
  <c r="F295" i="9"/>
  <c r="I294" i="9"/>
  <c r="E294" i="9" s="1"/>
  <c r="H294" i="9"/>
  <c r="F294" i="9"/>
  <c r="B294" i="9"/>
  <c r="E293" i="9"/>
  <c r="M292" i="9"/>
  <c r="L292" i="9"/>
  <c r="F292" i="9" s="1"/>
  <c r="E292" i="9"/>
  <c r="M291" i="9"/>
  <c r="L291" i="9"/>
  <c r="F291" i="9"/>
  <c r="B291" i="9" s="1"/>
  <c r="E291" i="9"/>
  <c r="M290" i="9"/>
  <c r="L290" i="9"/>
  <c r="F290" i="9" s="1"/>
  <c r="E290" i="9"/>
  <c r="B290" i="9" s="1"/>
  <c r="M289" i="9"/>
  <c r="F289" i="9" s="1"/>
  <c r="L289" i="9"/>
  <c r="E289" i="9"/>
  <c r="B289" i="9"/>
  <c r="M288" i="9"/>
  <c r="L288" i="9"/>
  <c r="F288" i="9" s="1"/>
  <c r="E288" i="9"/>
  <c r="M287" i="9"/>
  <c r="L287" i="9"/>
  <c r="F287" i="9"/>
  <c r="B287" i="9" s="1"/>
  <c r="E287" i="9"/>
  <c r="M286" i="9"/>
  <c r="L286" i="9"/>
  <c r="F286" i="9" s="1"/>
  <c r="E286" i="9"/>
  <c r="B286" i="9" s="1"/>
  <c r="M285" i="9"/>
  <c r="F285" i="9" s="1"/>
  <c r="L285" i="9"/>
  <c r="E285" i="9"/>
  <c r="B285" i="9"/>
  <c r="M284" i="9"/>
  <c r="L284" i="9"/>
  <c r="F284" i="9" s="1"/>
  <c r="E284" i="9"/>
  <c r="M283" i="9"/>
  <c r="L283" i="9"/>
  <c r="F283" i="9"/>
  <c r="B283" i="9" s="1"/>
  <c r="E283" i="9"/>
  <c r="M282" i="9"/>
  <c r="L282" i="9"/>
  <c r="F282" i="9" s="1"/>
  <c r="E282" i="9"/>
  <c r="B282" i="9" s="1"/>
  <c r="M281" i="9"/>
  <c r="F281" i="9" s="1"/>
  <c r="L281" i="9"/>
  <c r="E281" i="9"/>
  <c r="B281" i="9"/>
  <c r="M280" i="9"/>
  <c r="L280" i="9"/>
  <c r="F280" i="9" s="1"/>
  <c r="E280" i="9"/>
  <c r="M279" i="9"/>
  <c r="L279" i="9"/>
  <c r="F279" i="9"/>
  <c r="B279" i="9" s="1"/>
  <c r="E279" i="9"/>
  <c r="M278" i="9"/>
  <c r="L278" i="9"/>
  <c r="F278" i="9" s="1"/>
  <c r="E278" i="9"/>
  <c r="B278" i="9" s="1"/>
  <c r="M277" i="9"/>
  <c r="F277" i="9" s="1"/>
  <c r="L277" i="9"/>
  <c r="E277" i="9"/>
  <c r="B277" i="9"/>
  <c r="M276" i="9"/>
  <c r="L276" i="9"/>
  <c r="F276" i="9" s="1"/>
  <c r="E276" i="9"/>
  <c r="M275" i="9"/>
  <c r="L275" i="9"/>
  <c r="F275" i="9"/>
  <c r="B275" i="9" s="1"/>
  <c r="E275" i="9"/>
  <c r="M274" i="9"/>
  <c r="L274" i="9"/>
  <c r="F274" i="9" s="1"/>
  <c r="E274" i="9"/>
  <c r="B274" i="9" s="1"/>
  <c r="M273" i="9"/>
  <c r="F273" i="9" s="1"/>
  <c r="L273" i="9"/>
  <c r="E273" i="9"/>
  <c r="B273" i="9"/>
  <c r="M272" i="9"/>
  <c r="L272" i="9"/>
  <c r="F272" i="9" s="1"/>
  <c r="E272" i="9"/>
  <c r="M271" i="9"/>
  <c r="L271" i="9"/>
  <c r="F271" i="9"/>
  <c r="B271" i="9" s="1"/>
  <c r="E271" i="9"/>
  <c r="M270" i="9"/>
  <c r="L270" i="9"/>
  <c r="F270" i="9" s="1"/>
  <c r="E270" i="9"/>
  <c r="B270" i="9" s="1"/>
  <c r="M269" i="9"/>
  <c r="F269" i="9" s="1"/>
  <c r="L269" i="9"/>
  <c r="E269" i="9"/>
  <c r="B269" i="9"/>
  <c r="M268" i="9"/>
  <c r="L268" i="9"/>
  <c r="F268" i="9" s="1"/>
  <c r="E268" i="9"/>
  <c r="B268" i="9" s="1"/>
  <c r="M267" i="9"/>
  <c r="L267" i="9"/>
  <c r="F267" i="9"/>
  <c r="B267" i="9" s="1"/>
  <c r="E267" i="9"/>
  <c r="M266" i="9"/>
  <c r="L266" i="9"/>
  <c r="F266" i="9" s="1"/>
  <c r="E266" i="9"/>
  <c r="M265" i="9"/>
  <c r="F265" i="9" s="1"/>
  <c r="B265" i="9" s="1"/>
  <c r="L265" i="9"/>
  <c r="E265" i="9"/>
  <c r="M264" i="9"/>
  <c r="L264" i="9"/>
  <c r="F264" i="9" s="1"/>
  <c r="E264" i="9"/>
  <c r="M263" i="9"/>
  <c r="L263" i="9"/>
  <c r="F263" i="9"/>
  <c r="B263" i="9" s="1"/>
  <c r="E263" i="9"/>
  <c r="M262" i="9"/>
  <c r="L262" i="9"/>
  <c r="F262" i="9" s="1"/>
  <c r="E262" i="9"/>
  <c r="B262" i="9" s="1"/>
  <c r="M261" i="9"/>
  <c r="F261" i="9" s="1"/>
  <c r="L261" i="9"/>
  <c r="E261" i="9"/>
  <c r="B261" i="9"/>
  <c r="M260" i="9"/>
  <c r="L260" i="9"/>
  <c r="F260" i="9" s="1"/>
  <c r="E260" i="9"/>
  <c r="B260" i="9" s="1"/>
  <c r="M259" i="9"/>
  <c r="L259" i="9"/>
  <c r="F259" i="9"/>
  <c r="B259" i="9" s="1"/>
  <c r="E259" i="9"/>
  <c r="M258" i="9"/>
  <c r="L258" i="9"/>
  <c r="F258" i="9" s="1"/>
  <c r="E258" i="9"/>
  <c r="M257" i="9"/>
  <c r="F257" i="9" s="1"/>
  <c r="B257" i="9" s="1"/>
  <c r="L257" i="9"/>
  <c r="E257" i="9"/>
  <c r="M256" i="9"/>
  <c r="L256" i="9"/>
  <c r="F256" i="9" s="1"/>
  <c r="E256" i="9"/>
  <c r="M255" i="9"/>
  <c r="L255" i="9"/>
  <c r="F255" i="9"/>
  <c r="B255" i="9" s="1"/>
  <c r="E255" i="9"/>
  <c r="M254" i="9"/>
  <c r="L254" i="9"/>
  <c r="F254" i="9" s="1"/>
  <c r="B254" i="9" s="1"/>
  <c r="E254" i="9"/>
  <c r="M253" i="9"/>
  <c r="F253" i="9" s="1"/>
  <c r="L253" i="9"/>
  <c r="E253" i="9"/>
  <c r="B253" i="9"/>
  <c r="M252" i="9"/>
  <c r="L252" i="9"/>
  <c r="F252" i="9"/>
  <c r="E252" i="9"/>
  <c r="B252" i="9" s="1"/>
  <c r="M251" i="9"/>
  <c r="L251" i="9"/>
  <c r="F251" i="9"/>
  <c r="B251" i="9" s="1"/>
  <c r="E251" i="9"/>
  <c r="M250" i="9"/>
  <c r="L250" i="9"/>
  <c r="F250" i="9" s="1"/>
  <c r="B250" i="9" s="1"/>
  <c r="E250" i="9"/>
  <c r="M249" i="9"/>
  <c r="F249" i="9" s="1"/>
  <c r="B249" i="9" s="1"/>
  <c r="L249" i="9"/>
  <c r="E249" i="9"/>
  <c r="M248" i="9"/>
  <c r="L248" i="9"/>
  <c r="F248" i="9"/>
  <c r="E248" i="9"/>
  <c r="B248" i="9" s="1"/>
  <c r="M247" i="9"/>
  <c r="L247" i="9"/>
  <c r="F247" i="9"/>
  <c r="B247" i="9" s="1"/>
  <c r="E247" i="9"/>
  <c r="M246" i="9"/>
  <c r="L246" i="9"/>
  <c r="F246" i="9" s="1"/>
  <c r="B246" i="9" s="1"/>
  <c r="E246" i="9"/>
  <c r="M245" i="9"/>
  <c r="L245" i="9"/>
  <c r="E245" i="9"/>
  <c r="M244" i="9"/>
  <c r="L244" i="9"/>
  <c r="F244" i="9"/>
  <c r="E244" i="9"/>
  <c r="B244" i="9" s="1"/>
  <c r="M243" i="9"/>
  <c r="L243" i="9"/>
  <c r="F243" i="9"/>
  <c r="B243" i="9" s="1"/>
  <c r="E243" i="9"/>
  <c r="M242" i="9"/>
  <c r="L242" i="9"/>
  <c r="F242" i="9" s="1"/>
  <c r="B242" i="9" s="1"/>
  <c r="E242" i="9"/>
  <c r="M241" i="9"/>
  <c r="L241" i="9"/>
  <c r="F241" i="9" s="1"/>
  <c r="B241" i="9" s="1"/>
  <c r="E241" i="9"/>
  <c r="M240" i="9"/>
  <c r="L240" i="9"/>
  <c r="F240" i="9"/>
  <c r="E240" i="9"/>
  <c r="B240" i="9" s="1"/>
  <c r="M239" i="9"/>
  <c r="L239" i="9"/>
  <c r="F239" i="9"/>
  <c r="B239" i="9" s="1"/>
  <c r="E239" i="9"/>
  <c r="M238" i="9"/>
  <c r="L238" i="9"/>
  <c r="F238" i="9" s="1"/>
  <c r="B238" i="9" s="1"/>
  <c r="E238" i="9"/>
  <c r="M237" i="9"/>
  <c r="L237" i="9"/>
  <c r="E237" i="9"/>
  <c r="M236" i="9"/>
  <c r="L236" i="9"/>
  <c r="F236" i="9" s="1"/>
  <c r="E236" i="9"/>
  <c r="M235" i="9"/>
  <c r="L235" i="9"/>
  <c r="F235" i="9"/>
  <c r="B235" i="9" s="1"/>
  <c r="E235" i="9"/>
  <c r="M234" i="9"/>
  <c r="L234" i="9"/>
  <c r="F234" i="9" s="1"/>
  <c r="B234" i="9" s="1"/>
  <c r="E234" i="9"/>
  <c r="M233" i="9"/>
  <c r="L233" i="9"/>
  <c r="E233" i="9"/>
  <c r="M232" i="9"/>
  <c r="L232" i="9"/>
  <c r="F232" i="9"/>
  <c r="E232" i="9"/>
  <c r="B232" i="9" s="1"/>
  <c r="M231" i="9"/>
  <c r="L231" i="9"/>
  <c r="F231" i="9"/>
  <c r="B231" i="9" s="1"/>
  <c r="E231" i="9"/>
  <c r="M230" i="9"/>
  <c r="L230" i="9"/>
  <c r="F230" i="9" s="1"/>
  <c r="B230" i="9" s="1"/>
  <c r="E230" i="9"/>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G125" i="9"/>
  <c r="F125" i="9"/>
  <c r="E125" i="9"/>
  <c r="B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E106" i="9" s="1"/>
  <c r="B106" i="9" s="1"/>
  <c r="G106" i="9"/>
  <c r="F106" i="9"/>
  <c r="H105" i="9"/>
  <c r="G105" i="9"/>
  <c r="E105" i="9" s="1"/>
  <c r="B105" i="9" s="1"/>
  <c r="F105" i="9"/>
  <c r="H104" i="9"/>
  <c r="G104" i="9"/>
  <c r="E104" i="9" s="1"/>
  <c r="B104" i="9" s="1"/>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G88" i="9"/>
  <c r="E88" i="9" s="1"/>
  <c r="B88" i="9" s="1"/>
  <c r="F88" i="9"/>
  <c r="H87" i="9"/>
  <c r="G87" i="9"/>
  <c r="F87" i="9"/>
  <c r="E87" i="9"/>
  <c r="B87" i="9" s="1"/>
  <c r="H86" i="9"/>
  <c r="E86" i="9" s="1"/>
  <c r="B86" i="9" s="1"/>
  <c r="G86" i="9"/>
  <c r="F86" i="9"/>
  <c r="H85" i="9"/>
  <c r="G85" i="9"/>
  <c r="E85" i="9" s="1"/>
  <c r="B85" i="9" s="1"/>
  <c r="F85" i="9"/>
  <c r="H84" i="9"/>
  <c r="G84" i="9"/>
  <c r="E84" i="9" s="1"/>
  <c r="B84" i="9" s="1"/>
  <c r="F84" i="9"/>
  <c r="H83" i="9"/>
  <c r="G83" i="9"/>
  <c r="F83" i="9"/>
  <c r="E83" i="9"/>
  <c r="B83" i="9" s="1"/>
  <c r="H82" i="9"/>
  <c r="E82" i="9" s="1"/>
  <c r="B82" i="9" s="1"/>
  <c r="G82" i="9"/>
  <c r="F82" i="9"/>
  <c r="H81" i="9"/>
  <c r="G81" i="9"/>
  <c r="E81" i="9" s="1"/>
  <c r="B81" i="9" s="1"/>
  <c r="F81" i="9"/>
  <c r="H80" i="9"/>
  <c r="G80" i="9"/>
  <c r="E80" i="9" s="1"/>
  <c r="B80" i="9" s="1"/>
  <c r="F80" i="9"/>
  <c r="H79" i="9"/>
  <c r="G79" i="9"/>
  <c r="F79" i="9"/>
  <c r="E79" i="9"/>
  <c r="B79" i="9" s="1"/>
  <c r="H78" i="9"/>
  <c r="E78" i="9" s="1"/>
  <c r="B78" i="9" s="1"/>
  <c r="G78" i="9"/>
  <c r="F78" i="9"/>
  <c r="H77" i="9"/>
  <c r="G77" i="9"/>
  <c r="E77" i="9" s="1"/>
  <c r="B77" i="9" s="1"/>
  <c r="F77" i="9"/>
  <c r="H76" i="9"/>
  <c r="G76" i="9"/>
  <c r="E76" i="9" s="1"/>
  <c r="B76" i="9" s="1"/>
  <c r="F76" i="9"/>
  <c r="H75" i="9"/>
  <c r="G75" i="9"/>
  <c r="F75" i="9"/>
  <c r="E75" i="9"/>
  <c r="B75" i="9" s="1"/>
  <c r="H74" i="9"/>
  <c r="E74" i="9" s="1"/>
  <c r="B74" i="9" s="1"/>
  <c r="G74" i="9"/>
  <c r="F74" i="9"/>
  <c r="H73" i="9"/>
  <c r="G73" i="9"/>
  <c r="E73" i="9" s="1"/>
  <c r="B73" i="9" s="1"/>
  <c r="F73" i="9"/>
  <c r="H72" i="9"/>
  <c r="G72" i="9"/>
  <c r="E72" i="9" s="1"/>
  <c r="B72" i="9" s="1"/>
  <c r="F72" i="9"/>
  <c r="H71" i="9"/>
  <c r="G71" i="9"/>
  <c r="F71" i="9"/>
  <c r="E71" i="9"/>
  <c r="B71" i="9" s="1"/>
  <c r="H70" i="9"/>
  <c r="E70" i="9" s="1"/>
  <c r="B70" i="9" s="1"/>
  <c r="G70" i="9"/>
  <c r="F70" i="9"/>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F59" i="9"/>
  <c r="E59" i="9"/>
  <c r="B59" i="9" s="1"/>
  <c r="H58" i="9"/>
  <c r="E58" i="9" s="1"/>
  <c r="B58" i="9" s="1"/>
  <c r="G58" i="9"/>
  <c r="F58" i="9"/>
  <c r="H57" i="9"/>
  <c r="G57" i="9"/>
  <c r="E57" i="9" s="1"/>
  <c r="B57" i="9" s="1"/>
  <c r="F57" i="9"/>
  <c r="H56" i="9"/>
  <c r="G56" i="9"/>
  <c r="E56" i="9" s="1"/>
  <c r="B56" i="9" s="1"/>
  <c r="F56" i="9"/>
  <c r="H55" i="9"/>
  <c r="G55" i="9"/>
  <c r="F55" i="9"/>
  <c r="E55" i="9"/>
  <c r="B55" i="9" s="1"/>
  <c r="H54" i="9"/>
  <c r="E54" i="9" s="1"/>
  <c r="B54" i="9" s="1"/>
  <c r="G54" i="9"/>
  <c r="F54" i="9"/>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G47" i="9"/>
  <c r="F47" i="9"/>
  <c r="E47" i="9"/>
  <c r="B47" i="9" s="1"/>
  <c r="H46" i="9"/>
  <c r="G46" i="9"/>
  <c r="F46" i="9"/>
  <c r="E46" i="9"/>
  <c r="B46" i="9" s="1"/>
  <c r="H45" i="9"/>
  <c r="G45" i="9"/>
  <c r="E45" i="9" s="1"/>
  <c r="B45" i="9" s="1"/>
  <c r="F45" i="9"/>
  <c r="H44" i="9"/>
  <c r="G44" i="9"/>
  <c r="E44" i="9" s="1"/>
  <c r="B44" i="9" s="1"/>
  <c r="F44" i="9"/>
  <c r="H43" i="9"/>
  <c r="G43" i="9"/>
  <c r="F43" i="9"/>
  <c r="E43" i="9"/>
  <c r="B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F37" i="9"/>
  <c r="H36" i="9"/>
  <c r="G36" i="9"/>
  <c r="E36" i="9" s="1"/>
  <c r="B36" i="9" s="1"/>
  <c r="F36" i="9"/>
  <c r="H35" i="9"/>
  <c r="G35" i="9"/>
  <c r="F35" i="9"/>
  <c r="E35" i="9"/>
  <c r="B35" i="9" s="1"/>
  <c r="H34" i="9"/>
  <c r="G34" i="9"/>
  <c r="F34" i="9"/>
  <c r="E34" i="9"/>
  <c r="B34" i="9" s="1"/>
  <c r="H33" i="9"/>
  <c r="G33" i="9"/>
  <c r="E33" i="9" s="1"/>
  <c r="B33" i="9" s="1"/>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G27" i="9"/>
  <c r="F27" i="9"/>
  <c r="E27" i="9"/>
  <c r="B27" i="9"/>
  <c r="H26" i="9"/>
  <c r="G26" i="9"/>
  <c r="F26" i="9"/>
  <c r="E26" i="9"/>
  <c r="B26" i="9" s="1"/>
  <c r="H25" i="9"/>
  <c r="G25" i="9"/>
  <c r="E25" i="9" s="1"/>
  <c r="B25" i="9" s="1"/>
  <c r="F25" i="9"/>
  <c r="F24" i="9"/>
  <c r="F4" i="9"/>
  <c r="O3" i="9"/>
  <c r="G296" i="9" s="1"/>
  <c r="E296" i="9" s="1"/>
  <c r="B296" i="9" s="1"/>
  <c r="I3" i="9"/>
  <c r="H3" i="9"/>
  <c r="G3" i="9"/>
  <c r="D104" i="8"/>
  <c r="D97" i="8"/>
  <c r="D92" i="8"/>
  <c r="D87" i="8"/>
  <c r="D82" i="8"/>
  <c r="D77" i="8"/>
  <c r="D72" i="8"/>
  <c r="D67" i="8"/>
  <c r="D62" i="8"/>
  <c r="D57" i="8"/>
  <c r="D51" i="8" s="1"/>
  <c r="D52" i="8"/>
  <c r="D46" i="8"/>
  <c r="D45" i="8" s="1"/>
  <c r="I40" i="3" s="1"/>
  <c r="D37" i="8"/>
  <c r="D27" i="8"/>
  <c r="D25" i="8" s="1"/>
  <c r="D18" i="8"/>
  <c r="D8" i="8"/>
  <c r="D6" i="8"/>
  <c r="E44" i="7"/>
  <c r="D44" i="7"/>
  <c r="E39" i="7"/>
  <c r="D39" i="7"/>
  <c r="D38" i="7" s="1"/>
  <c r="E38" i="7"/>
  <c r="E30" i="7"/>
  <c r="D30" i="7"/>
  <c r="E23" i="7"/>
  <c r="E22" i="7" s="1"/>
  <c r="D23" i="7"/>
  <c r="D22" i="7"/>
  <c r="E14" i="7"/>
  <c r="D14" i="7"/>
  <c r="E7" i="7"/>
  <c r="D1540" i="1" s="1"/>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E251" i="5" s="1"/>
  <c r="D277" i="5"/>
  <c r="D274" i="5" s="1"/>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E571" i="4" s="1"/>
  <c r="D578" i="4"/>
  <c r="F578" i="4" s="1"/>
  <c r="F577" i="4"/>
  <c r="F576" i="4"/>
  <c r="F575" i="4"/>
  <c r="E575" i="4"/>
  <c r="D575" i="4"/>
  <c r="F574" i="4"/>
  <c r="F573" i="4"/>
  <c r="F572" i="4"/>
  <c r="E572" i="4"/>
  <c r="D572" i="4"/>
  <c r="D571" i="4" s="1"/>
  <c r="F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E529" i="4"/>
  <c r="D529" i="4"/>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E466" i="4" s="1"/>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F428" i="4"/>
  <c r="E428" i="4"/>
  <c r="D428" i="4"/>
  <c r="E427" i="4"/>
  <c r="E648" i="4" s="1"/>
  <c r="D427" i="4"/>
  <c r="F427" i="4" s="1"/>
  <c r="E426" i="4"/>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9" i="4" s="1"/>
  <c r="F378" i="4"/>
  <c r="F377" i="4"/>
  <c r="F376" i="4"/>
  <c r="F375" i="4"/>
  <c r="E374" i="4"/>
  <c r="D374" i="4"/>
  <c r="F372" i="4"/>
  <c r="F371" i="4"/>
  <c r="F370" i="4"/>
  <c r="F369" i="4"/>
  <c r="F368" i="4"/>
  <c r="F367" i="4"/>
  <c r="E366" i="4"/>
  <c r="D366" i="4"/>
  <c r="F365" i="4"/>
  <c r="F364" i="4"/>
  <c r="F363" i="4"/>
  <c r="F362" i="4"/>
  <c r="E362" i="4"/>
  <c r="D362" i="4"/>
  <c r="E361" i="4"/>
  <c r="E360"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D273" i="4" s="1"/>
  <c r="F273" i="4" s="1"/>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E164" i="4" s="1"/>
  <c r="D178" i="4"/>
  <c r="F177" i="4"/>
  <c r="F176" i="4"/>
  <c r="F175" i="4"/>
  <c r="F174" i="4"/>
  <c r="F173" i="4"/>
  <c r="F172" i="4"/>
  <c r="F171" i="4"/>
  <c r="F170" i="4"/>
  <c r="E170" i="4"/>
  <c r="D170" i="4"/>
  <c r="F169" i="4"/>
  <c r="F168" i="4"/>
  <c r="F167" i="4"/>
  <c r="F166" i="4"/>
  <c r="F165" i="4"/>
  <c r="E165" i="4"/>
  <c r="D165" i="4"/>
  <c r="F163" i="4"/>
  <c r="F162" i="4"/>
  <c r="F161" i="4"/>
  <c r="F160" i="4"/>
  <c r="E160" i="4"/>
  <c r="D160" i="4"/>
  <c r="F159" i="4"/>
  <c r="F158" i="4"/>
  <c r="F157" i="4"/>
  <c r="F156" i="4"/>
  <c r="F155" i="4"/>
  <c r="F154" i="4"/>
  <c r="E154" i="4"/>
  <c r="D154" i="4"/>
  <c r="F153" i="4"/>
  <c r="E153" i="4"/>
  <c r="D153" i="4"/>
  <c r="F151" i="4"/>
  <c r="F150" i="4"/>
  <c r="F149" i="4"/>
  <c r="F148" i="4"/>
  <c r="F147" i="4"/>
  <c r="F146" i="4"/>
  <c r="F145" i="4"/>
  <c r="F144" i="4"/>
  <c r="F143" i="4"/>
  <c r="F142" i="4"/>
  <c r="F141" i="4"/>
  <c r="E141" i="4"/>
  <c r="D141" i="4"/>
  <c r="E140" i="4"/>
  <c r="D140" i="4"/>
  <c r="F140" i="4" s="1"/>
  <c r="F139" i="4"/>
  <c r="F138" i="4"/>
  <c r="F137" i="4"/>
  <c r="F136" i="4"/>
  <c r="E135" i="4"/>
  <c r="D135" i="4"/>
  <c r="E134" i="4"/>
  <c r="F133" i="4"/>
  <c r="F132" i="4"/>
  <c r="F131" i="4"/>
  <c r="F130" i="4"/>
  <c r="F129" i="4"/>
  <c r="E129" i="4"/>
  <c r="D129" i="4"/>
  <c r="F128" i="4"/>
  <c r="F127" i="4"/>
  <c r="F126" i="4"/>
  <c r="E126" i="4"/>
  <c r="D126" i="4"/>
  <c r="F125" i="4"/>
  <c r="E125" i="4"/>
  <c r="D125" i="4"/>
  <c r="F124" i="4"/>
  <c r="F123" i="4"/>
  <c r="F122" i="4"/>
  <c r="F121" i="4"/>
  <c r="E120" i="4"/>
  <c r="D120" i="4"/>
  <c r="F120" i="4" s="1"/>
  <c r="F119" i="4"/>
  <c r="F118" i="4"/>
  <c r="F117" i="4"/>
  <c r="F116" i="4"/>
  <c r="F115" i="4"/>
  <c r="F114" i="4"/>
  <c r="F113" i="4"/>
  <c r="F112" i="4"/>
  <c r="E112" i="4"/>
  <c r="D112" i="4"/>
  <c r="F111" i="4"/>
  <c r="F110" i="4"/>
  <c r="F109" i="4"/>
  <c r="F108" i="4"/>
  <c r="F107"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3" i="4"/>
  <c r="F72" i="4"/>
  <c r="F71" i="4"/>
  <c r="E71" i="4"/>
  <c r="D71" i="4"/>
  <c r="F70" i="4"/>
  <c r="F69" i="4"/>
  <c r="F68" i="4"/>
  <c r="E68" i="4"/>
  <c r="D68" i="4"/>
  <c r="F67" i="4"/>
  <c r="F66" i="4"/>
  <c r="F65" i="4"/>
  <c r="E64" i="4"/>
  <c r="D64" i="4"/>
  <c r="F63" i="4"/>
  <c r="F62" i="4"/>
  <c r="E61" i="4"/>
  <c r="F61" i="4" s="1"/>
  <c r="D61" i="4"/>
  <c r="F60" i="4"/>
  <c r="F59" i="4"/>
  <c r="F58" i="4"/>
  <c r="E58" i="4"/>
  <c r="D58" i="4"/>
  <c r="F57" i="4"/>
  <c r="F56" i="4"/>
  <c r="F55" i="4"/>
  <c r="F54" i="4"/>
  <c r="F53" i="4"/>
  <c r="E53" i="4"/>
  <c r="E49" i="4" s="1"/>
  <c r="D53" i="4"/>
  <c r="F52" i="4"/>
  <c r="F51" i="4"/>
  <c r="F50" i="4"/>
  <c r="E50" i="4"/>
  <c r="D50" i="4"/>
  <c r="F48" i="4"/>
  <c r="F47" i="4"/>
  <c r="F46" i="4"/>
  <c r="F45" i="4"/>
  <c r="E44" i="4"/>
  <c r="E43" i="4" s="1"/>
  <c r="D44" i="4"/>
  <c r="F44" i="4" s="1"/>
  <c r="F42" i="4"/>
  <c r="F41" i="4"/>
  <c r="F40" i="4"/>
  <c r="F39" i="4"/>
  <c r="E39" i="4"/>
  <c r="E7" i="4"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I34" i="3"/>
  <c r="H34" i="3"/>
  <c r="G34" i="3"/>
  <c r="B34" i="3"/>
  <c r="H33" i="3"/>
  <c r="G33" i="3"/>
  <c r="B33" i="3"/>
  <c r="G31" i="3"/>
  <c r="B31" i="3"/>
  <c r="I30" i="3"/>
  <c r="H30" i="3"/>
  <c r="G30" i="3"/>
  <c r="B30" i="3"/>
  <c r="I29" i="3"/>
  <c r="H29" i="3"/>
  <c r="G29" i="3"/>
  <c r="B29" i="3"/>
  <c r="I28" i="3"/>
  <c r="G28" i="3"/>
  <c r="B28" i="3"/>
  <c r="I27" i="3"/>
  <c r="G27" i="3"/>
  <c r="B27" i="3"/>
  <c r="I25"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H1684" i="1"/>
  <c r="G1684" i="1"/>
  <c r="C1684" i="1"/>
  <c r="G1683" i="1"/>
  <c r="C1683" i="1"/>
  <c r="H1683" i="1" s="1"/>
  <c r="H1682" i="1"/>
  <c r="C1682" i="1"/>
  <c r="G1682" i="1" s="1"/>
  <c r="H1681" i="1"/>
  <c r="G1681" i="1"/>
  <c r="C1681" i="1"/>
  <c r="G1680" i="1"/>
  <c r="C1680" i="1"/>
  <c r="H1680" i="1" s="1"/>
  <c r="G1679" i="1"/>
  <c r="C1679" i="1"/>
  <c r="H1679" i="1" s="1"/>
  <c r="H1678" i="1"/>
  <c r="C1678" i="1"/>
  <c r="G1678" i="1" s="1"/>
  <c r="H1677" i="1"/>
  <c r="G1677" i="1"/>
  <c r="C1677" i="1"/>
  <c r="H1676" i="1"/>
  <c r="G1676" i="1"/>
  <c r="C1676" i="1"/>
  <c r="G1675" i="1"/>
  <c r="C1675" i="1"/>
  <c r="H1675" i="1" s="1"/>
  <c r="H1674" i="1"/>
  <c r="C1674" i="1"/>
  <c r="G1674" i="1" s="1"/>
  <c r="H1673" i="1"/>
  <c r="G1673" i="1"/>
  <c r="C1673" i="1"/>
  <c r="G1672" i="1"/>
  <c r="C1672" i="1"/>
  <c r="H1672" i="1" s="1"/>
  <c r="G1671" i="1"/>
  <c r="C1671" i="1"/>
  <c r="H1671" i="1" s="1"/>
  <c r="H1670" i="1"/>
  <c r="C1670" i="1"/>
  <c r="G1670" i="1" s="1"/>
  <c r="H1669" i="1"/>
  <c r="G1669" i="1"/>
  <c r="C1669" i="1"/>
  <c r="H1668" i="1"/>
  <c r="G1668" i="1"/>
  <c r="C1668" i="1"/>
  <c r="G1667" i="1"/>
  <c r="C1667" i="1"/>
  <c r="H1667" i="1" s="1"/>
  <c r="H1666" i="1"/>
  <c r="C1666" i="1"/>
  <c r="G1666" i="1" s="1"/>
  <c r="H1665" i="1"/>
  <c r="G1665" i="1"/>
  <c r="C1665" i="1"/>
  <c r="G1664" i="1"/>
  <c r="C1664" i="1"/>
  <c r="H1664" i="1" s="1"/>
  <c r="G1663" i="1"/>
  <c r="C1663" i="1"/>
  <c r="H1663" i="1" s="1"/>
  <c r="H1662" i="1"/>
  <c r="C1662" i="1"/>
  <c r="G1662" i="1" s="1"/>
  <c r="H1661" i="1"/>
  <c r="G1661" i="1"/>
  <c r="C1661" i="1"/>
  <c r="H1660" i="1"/>
  <c r="G1660" i="1"/>
  <c r="C1660" i="1"/>
  <c r="G1659" i="1"/>
  <c r="C1659" i="1"/>
  <c r="H1659" i="1" s="1"/>
  <c r="H1658" i="1"/>
  <c r="C1658" i="1"/>
  <c r="G1658" i="1" s="1"/>
  <c r="H1657" i="1"/>
  <c r="G1657" i="1"/>
  <c r="C1657" i="1"/>
  <c r="G1656" i="1"/>
  <c r="C1656" i="1"/>
  <c r="H1656" i="1" s="1"/>
  <c r="G1655" i="1"/>
  <c r="C1655" i="1"/>
  <c r="H1655" i="1" s="1"/>
  <c r="H1654" i="1"/>
  <c r="C1654" i="1"/>
  <c r="G1654" i="1" s="1"/>
  <c r="H1653" i="1"/>
  <c r="G1653" i="1"/>
  <c r="C1653" i="1"/>
  <c r="H1652" i="1"/>
  <c r="G1652" i="1"/>
  <c r="C1652" i="1"/>
  <c r="G1651" i="1"/>
  <c r="C1651" i="1"/>
  <c r="H1651" i="1" s="1"/>
  <c r="H1650" i="1"/>
  <c r="C1650" i="1"/>
  <c r="G1650" i="1" s="1"/>
  <c r="H1649" i="1"/>
  <c r="G1649" i="1"/>
  <c r="C1649" i="1"/>
  <c r="G1648" i="1"/>
  <c r="C1648" i="1"/>
  <c r="H1648" i="1" s="1"/>
  <c r="G1647" i="1"/>
  <c r="C1647" i="1"/>
  <c r="H1647" i="1" s="1"/>
  <c r="H1646" i="1"/>
  <c r="C1646" i="1"/>
  <c r="G1646" i="1" s="1"/>
  <c r="H1645" i="1"/>
  <c r="G1645" i="1"/>
  <c r="C1645" i="1"/>
  <c r="H1644" i="1"/>
  <c r="G1644" i="1"/>
  <c r="C1644" i="1"/>
  <c r="G1643" i="1"/>
  <c r="C1643" i="1"/>
  <c r="H1643" i="1" s="1"/>
  <c r="H1642" i="1"/>
  <c r="C1642" i="1"/>
  <c r="G1642" i="1" s="1"/>
  <c r="H1641" i="1"/>
  <c r="G1641" i="1"/>
  <c r="C1641" i="1"/>
  <c r="G1640" i="1"/>
  <c r="C1640" i="1"/>
  <c r="H1640" i="1" s="1"/>
  <c r="G1639" i="1"/>
  <c r="C1639" i="1"/>
  <c r="H1639" i="1" s="1"/>
  <c r="H1638" i="1"/>
  <c r="C1638" i="1"/>
  <c r="G1638" i="1" s="1"/>
  <c r="H1637" i="1"/>
  <c r="G1637" i="1"/>
  <c r="C1637" i="1"/>
  <c r="H1636" i="1"/>
  <c r="G1636" i="1"/>
  <c r="C1636" i="1"/>
  <c r="G1635" i="1"/>
  <c r="C1635" i="1"/>
  <c r="H1635" i="1" s="1"/>
  <c r="H1634" i="1"/>
  <c r="C1634" i="1"/>
  <c r="G1634" i="1" s="1"/>
  <c r="H1633" i="1"/>
  <c r="G1633" i="1"/>
  <c r="C1633" i="1"/>
  <c r="G1632" i="1"/>
  <c r="C1632" i="1"/>
  <c r="H1632" i="1" s="1"/>
  <c r="G1631" i="1"/>
  <c r="C1631" i="1"/>
  <c r="H1631" i="1" s="1"/>
  <c r="H1630" i="1"/>
  <c r="C1630" i="1"/>
  <c r="G1630" i="1" s="1"/>
  <c r="H1629" i="1"/>
  <c r="G1629" i="1"/>
  <c r="C1629" i="1"/>
  <c r="H1628" i="1"/>
  <c r="G1628" i="1"/>
  <c r="C1628" i="1"/>
  <c r="G1627" i="1"/>
  <c r="C1627" i="1"/>
  <c r="H1627" i="1" s="1"/>
  <c r="H1626" i="1"/>
  <c r="C1626" i="1"/>
  <c r="G1626" i="1" s="1"/>
  <c r="H1625" i="1"/>
  <c r="G1625" i="1"/>
  <c r="C1625" i="1"/>
  <c r="G1624" i="1"/>
  <c r="C1624" i="1"/>
  <c r="H1624" i="1" s="1"/>
  <c r="G1623" i="1"/>
  <c r="C1623" i="1"/>
  <c r="H1623" i="1" s="1"/>
  <c r="H1622" i="1"/>
  <c r="C1622" i="1"/>
  <c r="G1622" i="1" s="1"/>
  <c r="H1620" i="1"/>
  <c r="C1620" i="1"/>
  <c r="G1620" i="1" s="1"/>
  <c r="C1619" i="1"/>
  <c r="C1618" i="1"/>
  <c r="G1618" i="1" s="1"/>
  <c r="H1617" i="1"/>
  <c r="G1617" i="1"/>
  <c r="C1617" i="1"/>
  <c r="C1616" i="1"/>
  <c r="C1615" i="1"/>
  <c r="H1615" i="1" s="1"/>
  <c r="C1614" i="1"/>
  <c r="H1613" i="1"/>
  <c r="G1613" i="1"/>
  <c r="C1613" i="1"/>
  <c r="H1612" i="1"/>
  <c r="C1612" i="1"/>
  <c r="G1612" i="1" s="1"/>
  <c r="C1611" i="1"/>
  <c r="C1610" i="1"/>
  <c r="G1610" i="1" s="1"/>
  <c r="H1609" i="1"/>
  <c r="G1609" i="1"/>
  <c r="C1609" i="1"/>
  <c r="C1608" i="1"/>
  <c r="C1607" i="1"/>
  <c r="H1607" i="1" s="1"/>
  <c r="C1606" i="1"/>
  <c r="H1605" i="1"/>
  <c r="G1605" i="1"/>
  <c r="C1605" i="1"/>
  <c r="H1604" i="1"/>
  <c r="C1604" i="1"/>
  <c r="G1604" i="1" s="1"/>
  <c r="C1603" i="1"/>
  <c r="C1602" i="1"/>
  <c r="G1602" i="1" s="1"/>
  <c r="H1601" i="1"/>
  <c r="G1601" i="1"/>
  <c r="C1601" i="1"/>
  <c r="C1600" i="1"/>
  <c r="C1599" i="1"/>
  <c r="H1599" i="1" s="1"/>
  <c r="C1598" i="1"/>
  <c r="H1597" i="1"/>
  <c r="G1597" i="1"/>
  <c r="C1597" i="1"/>
  <c r="H1596" i="1"/>
  <c r="C1596" i="1"/>
  <c r="G1596" i="1" s="1"/>
  <c r="C1595" i="1"/>
  <c r="C1594" i="1"/>
  <c r="G1594" i="1" s="1"/>
  <c r="H1593" i="1"/>
  <c r="G1593" i="1"/>
  <c r="C1593" i="1"/>
  <c r="C1592" i="1"/>
  <c r="C1591" i="1"/>
  <c r="H1591" i="1" s="1"/>
  <c r="C1590" i="1"/>
  <c r="H1589" i="1"/>
  <c r="G1589" i="1"/>
  <c r="C1589" i="1"/>
  <c r="H1588" i="1"/>
  <c r="C1588" i="1"/>
  <c r="G1588" i="1" s="1"/>
  <c r="C1587" i="1"/>
  <c r="C1586" i="1"/>
  <c r="G1586" i="1" s="1"/>
  <c r="H1585" i="1"/>
  <c r="G1585" i="1"/>
  <c r="C1585" i="1"/>
  <c r="C1584" i="1"/>
  <c r="C1583" i="1"/>
  <c r="H1583" i="1" s="1"/>
  <c r="C1582" i="1"/>
  <c r="D1581" i="1"/>
  <c r="C1581" i="1"/>
  <c r="G1580" i="1"/>
  <c r="D1580" i="1"/>
  <c r="C1580" i="1"/>
  <c r="J1580" i="1" s="1"/>
  <c r="D1579" i="1"/>
  <c r="G1579" i="1" s="1"/>
  <c r="C1579" i="1"/>
  <c r="D1578" i="1"/>
  <c r="C1578" i="1"/>
  <c r="D1577" i="1"/>
  <c r="C1577" i="1"/>
  <c r="D1576" i="1"/>
  <c r="C1576" i="1"/>
  <c r="G1575" i="1"/>
  <c r="D1575" i="1"/>
  <c r="C1575" i="1"/>
  <c r="J1575" i="1" s="1"/>
  <c r="D1574" i="1"/>
  <c r="G1574" i="1" s="1"/>
  <c r="C1574" i="1"/>
  <c r="D1573" i="1"/>
  <c r="C1573" i="1"/>
  <c r="D1572" i="1"/>
  <c r="C1572" i="1"/>
  <c r="D1571" i="1"/>
  <c r="C1571" i="1"/>
  <c r="D1570" i="1"/>
  <c r="C1570" i="1"/>
  <c r="G1569" i="1"/>
  <c r="D1569" i="1"/>
  <c r="C1569" i="1"/>
  <c r="J1569" i="1" s="1"/>
  <c r="D1568" i="1"/>
  <c r="G1568" i="1" s="1"/>
  <c r="C1568" i="1"/>
  <c r="D1567" i="1"/>
  <c r="C1567" i="1"/>
  <c r="D1566" i="1"/>
  <c r="C1566" i="1"/>
  <c r="G1566" i="1" s="1"/>
  <c r="G1565" i="1"/>
  <c r="D1565" i="1"/>
  <c r="C1565" i="1"/>
  <c r="J1565" i="1" s="1"/>
  <c r="D1564" i="1"/>
  <c r="G1564" i="1" s="1"/>
  <c r="C1564" i="1"/>
  <c r="G1563" i="1"/>
  <c r="D1563" i="1"/>
  <c r="C1563" i="1"/>
  <c r="H1563" i="1" s="1"/>
  <c r="H1562" i="1"/>
  <c r="D1562" i="1"/>
  <c r="G1562" i="1" s="1"/>
  <c r="I1562" i="1" s="1"/>
  <c r="C1562" i="1"/>
  <c r="J1561" i="1"/>
  <c r="D1561" i="1"/>
  <c r="H1561" i="1" s="1"/>
  <c r="C1561" i="1"/>
  <c r="G1561" i="1" s="1"/>
  <c r="I1561" i="1" s="1"/>
  <c r="H1560" i="1"/>
  <c r="D1560" i="1"/>
  <c r="G1560" i="1" s="1"/>
  <c r="C1560" i="1"/>
  <c r="D1559" i="1"/>
  <c r="C1559" i="1"/>
  <c r="H1558" i="1"/>
  <c r="D1558" i="1"/>
  <c r="G1558" i="1" s="1"/>
  <c r="I1558" i="1" s="1"/>
  <c r="C1558" i="1"/>
  <c r="J1557" i="1"/>
  <c r="D1557" i="1"/>
  <c r="H1557" i="1" s="1"/>
  <c r="C1557" i="1"/>
  <c r="G1557" i="1" s="1"/>
  <c r="I1557" i="1" s="1"/>
  <c r="D1556" i="1"/>
  <c r="H1556" i="1" s="1"/>
  <c r="C1556" i="1"/>
  <c r="D1555" i="1"/>
  <c r="H1555" i="1" s="1"/>
  <c r="C1555" i="1"/>
  <c r="G1555" i="1" s="1"/>
  <c r="H1554" i="1"/>
  <c r="D1554" i="1"/>
  <c r="G1554" i="1" s="1"/>
  <c r="C1554" i="1"/>
  <c r="D1553" i="1"/>
  <c r="C1553" i="1"/>
  <c r="H1552" i="1"/>
  <c r="D1552" i="1"/>
  <c r="G1552" i="1" s="1"/>
  <c r="I1552" i="1" s="1"/>
  <c r="C1552" i="1"/>
  <c r="J1551" i="1"/>
  <c r="D1551" i="1"/>
  <c r="H1551" i="1" s="1"/>
  <c r="C1551" i="1"/>
  <c r="G1551" i="1" s="1"/>
  <c r="I1551" i="1" s="1"/>
  <c r="H1550" i="1"/>
  <c r="D1550" i="1"/>
  <c r="G1550" i="1" s="1"/>
  <c r="C1550" i="1"/>
  <c r="D1549" i="1"/>
  <c r="C1549" i="1"/>
  <c r="H1548" i="1"/>
  <c r="D1548" i="1"/>
  <c r="G1548" i="1" s="1"/>
  <c r="I1548" i="1" s="1"/>
  <c r="C1548" i="1"/>
  <c r="D1547" i="1"/>
  <c r="C1547" i="1"/>
  <c r="D1546" i="1"/>
  <c r="C1546" i="1"/>
  <c r="D1545" i="1"/>
  <c r="C1545" i="1"/>
  <c r="D1544" i="1"/>
  <c r="C1544" i="1"/>
  <c r="D1543" i="1"/>
  <c r="C1543" i="1"/>
  <c r="D1542" i="1"/>
  <c r="C1542" i="1"/>
  <c r="D1541" i="1"/>
  <c r="C1541" i="1"/>
  <c r="C1540" i="1"/>
  <c r="C1539" i="1"/>
  <c r="C1538" i="1"/>
  <c r="G1536" i="1"/>
  <c r="D1536" i="1"/>
  <c r="C1536" i="1"/>
  <c r="H1536" i="1" s="1"/>
  <c r="G1535" i="1"/>
  <c r="D1535" i="1"/>
  <c r="C1535" i="1"/>
  <c r="H1535" i="1" s="1"/>
  <c r="D1534" i="1"/>
  <c r="C1534" i="1"/>
  <c r="D1533" i="1"/>
  <c r="C1533" i="1"/>
  <c r="H1533" i="1" s="1"/>
  <c r="G1532" i="1"/>
  <c r="D1532" i="1"/>
  <c r="C1532" i="1"/>
  <c r="H1532" i="1" s="1"/>
  <c r="G1531" i="1"/>
  <c r="D1531" i="1"/>
  <c r="C1531" i="1"/>
  <c r="H1531" i="1" s="1"/>
  <c r="D1530" i="1"/>
  <c r="C1530" i="1"/>
  <c r="D1529" i="1"/>
  <c r="C1529" i="1"/>
  <c r="H1529" i="1" s="1"/>
  <c r="G1528" i="1"/>
  <c r="D1528" i="1"/>
  <c r="C1528" i="1"/>
  <c r="H1528" i="1" s="1"/>
  <c r="G1527" i="1"/>
  <c r="D1527" i="1"/>
  <c r="C1527" i="1"/>
  <c r="H1527" i="1" s="1"/>
  <c r="D1526" i="1"/>
  <c r="C1526" i="1"/>
  <c r="D1525" i="1"/>
  <c r="G1524" i="1"/>
  <c r="D1524" i="1"/>
  <c r="C1524" i="1"/>
  <c r="H1524" i="1" s="1"/>
  <c r="G1523" i="1"/>
  <c r="D1523" i="1"/>
  <c r="C1523" i="1"/>
  <c r="H1523" i="1" s="1"/>
  <c r="D1522" i="1"/>
  <c r="C1522" i="1"/>
  <c r="D1521" i="1"/>
  <c r="C1521" i="1"/>
  <c r="H1521" i="1" s="1"/>
  <c r="G1520" i="1"/>
  <c r="D1520" i="1"/>
  <c r="C1520" i="1"/>
  <c r="H1520" i="1" s="1"/>
  <c r="G1519" i="1"/>
  <c r="D1519" i="1"/>
  <c r="C1519" i="1"/>
  <c r="H1519" i="1" s="1"/>
  <c r="D1518" i="1"/>
  <c r="C1518" i="1"/>
  <c r="D1517" i="1"/>
  <c r="C1517" i="1"/>
  <c r="H1517" i="1" s="1"/>
  <c r="G1516" i="1"/>
  <c r="D1516" i="1"/>
  <c r="C1516" i="1"/>
  <c r="H1516" i="1" s="1"/>
  <c r="G1515" i="1"/>
  <c r="D1515" i="1"/>
  <c r="C1515" i="1"/>
  <c r="H1515" i="1" s="1"/>
  <c r="D1514" i="1"/>
  <c r="C1514" i="1"/>
  <c r="D1513" i="1"/>
  <c r="C1513" i="1"/>
  <c r="H1513" i="1" s="1"/>
  <c r="G1512" i="1"/>
  <c r="D1512" i="1"/>
  <c r="C1512" i="1"/>
  <c r="H1512" i="1" s="1"/>
  <c r="G1511" i="1"/>
  <c r="D1511" i="1"/>
  <c r="C1511" i="1"/>
  <c r="H1511" i="1" s="1"/>
  <c r="D1510" i="1"/>
  <c r="C1510" i="1"/>
  <c r="D1509" i="1"/>
  <c r="C1509" i="1"/>
  <c r="H1509" i="1" s="1"/>
  <c r="G1508" i="1"/>
  <c r="D1508" i="1"/>
  <c r="C1508" i="1"/>
  <c r="H1508" i="1" s="1"/>
  <c r="G1507" i="1"/>
  <c r="D1507" i="1"/>
  <c r="C1507" i="1"/>
  <c r="H1507" i="1" s="1"/>
  <c r="D1506" i="1"/>
  <c r="C1506" i="1"/>
  <c r="D1505" i="1"/>
  <c r="C1505" i="1"/>
  <c r="H1505" i="1" s="1"/>
  <c r="G1504" i="1"/>
  <c r="D1504" i="1"/>
  <c r="C1504" i="1"/>
  <c r="H1504" i="1" s="1"/>
  <c r="G1503" i="1"/>
  <c r="D1503" i="1"/>
  <c r="C1503" i="1"/>
  <c r="H1503" i="1" s="1"/>
  <c r="D1502" i="1"/>
  <c r="C1502" i="1"/>
  <c r="D1501" i="1"/>
  <c r="C1501" i="1"/>
  <c r="H1501" i="1" s="1"/>
  <c r="G1500" i="1"/>
  <c r="D1500" i="1"/>
  <c r="C1500" i="1"/>
  <c r="H1500" i="1" s="1"/>
  <c r="G1499" i="1"/>
  <c r="D1499" i="1"/>
  <c r="C1499" i="1"/>
  <c r="H1499" i="1" s="1"/>
  <c r="D1498" i="1"/>
  <c r="C1498" i="1"/>
  <c r="D1497" i="1"/>
  <c r="C1497" i="1"/>
  <c r="H1497" i="1" s="1"/>
  <c r="G1496" i="1"/>
  <c r="D1496" i="1"/>
  <c r="C1496" i="1"/>
  <c r="H1496" i="1" s="1"/>
  <c r="G1495" i="1"/>
  <c r="D1495" i="1"/>
  <c r="C1495" i="1"/>
  <c r="H1495" i="1" s="1"/>
  <c r="D1494" i="1"/>
  <c r="C1494" i="1"/>
  <c r="D1493" i="1"/>
  <c r="C1493" i="1"/>
  <c r="H1493" i="1" s="1"/>
  <c r="G1492" i="1"/>
  <c r="D1492" i="1"/>
  <c r="C1492" i="1"/>
  <c r="H1492" i="1" s="1"/>
  <c r="G1491" i="1"/>
  <c r="D1491" i="1"/>
  <c r="C1491" i="1"/>
  <c r="H1491" i="1" s="1"/>
  <c r="D1490" i="1"/>
  <c r="C1490" i="1"/>
  <c r="D1489" i="1"/>
  <c r="C1489" i="1"/>
  <c r="H1489" i="1" s="1"/>
  <c r="G1488" i="1"/>
  <c r="D1488" i="1"/>
  <c r="C1488" i="1"/>
  <c r="H1488" i="1" s="1"/>
  <c r="G1487" i="1"/>
  <c r="D1487" i="1"/>
  <c r="C1487" i="1"/>
  <c r="H1487" i="1" s="1"/>
  <c r="D1486" i="1"/>
  <c r="C1486" i="1"/>
  <c r="D1485" i="1"/>
  <c r="G1484" i="1"/>
  <c r="D1484" i="1"/>
  <c r="C1484" i="1"/>
  <c r="H1484" i="1" s="1"/>
  <c r="G1483" i="1"/>
  <c r="D1483" i="1"/>
  <c r="C1483" i="1"/>
  <c r="H1483" i="1" s="1"/>
  <c r="D1482" i="1"/>
  <c r="C1482" i="1"/>
  <c r="D1481" i="1"/>
  <c r="C1481" i="1"/>
  <c r="H1481" i="1" s="1"/>
  <c r="G1480" i="1"/>
  <c r="D1480" i="1"/>
  <c r="C1480" i="1"/>
  <c r="H1480" i="1" s="1"/>
  <c r="G1479" i="1"/>
  <c r="D1479" i="1"/>
  <c r="C1479" i="1"/>
  <c r="H1479" i="1" s="1"/>
  <c r="D1478" i="1"/>
  <c r="C1478" i="1"/>
  <c r="D1477" i="1"/>
  <c r="C1477" i="1"/>
  <c r="H1477" i="1" s="1"/>
  <c r="G1476" i="1"/>
  <c r="D1476" i="1"/>
  <c r="C1476" i="1"/>
  <c r="H1476" i="1" s="1"/>
  <c r="G1475" i="1"/>
  <c r="D1475" i="1"/>
  <c r="C1475" i="1"/>
  <c r="H1475" i="1" s="1"/>
  <c r="D1474" i="1"/>
  <c r="C1474" i="1"/>
  <c r="D1473" i="1"/>
  <c r="C1473" i="1"/>
  <c r="H1473" i="1" s="1"/>
  <c r="G1472" i="1"/>
  <c r="D1472" i="1"/>
  <c r="C1472" i="1"/>
  <c r="H1472" i="1" s="1"/>
  <c r="G1471" i="1"/>
  <c r="D1471" i="1"/>
  <c r="C1471" i="1"/>
  <c r="H1471" i="1" s="1"/>
  <c r="D1470" i="1"/>
  <c r="C1470" i="1"/>
  <c r="D1469" i="1"/>
  <c r="C1469" i="1"/>
  <c r="H1469" i="1" s="1"/>
  <c r="G1468" i="1"/>
  <c r="D1468" i="1"/>
  <c r="C1468" i="1"/>
  <c r="H1468" i="1" s="1"/>
  <c r="G1467" i="1"/>
  <c r="D1467" i="1"/>
  <c r="C1467" i="1"/>
  <c r="H1467" i="1" s="1"/>
  <c r="D1466" i="1"/>
  <c r="C1466" i="1"/>
  <c r="D1465" i="1"/>
  <c r="C1465" i="1"/>
  <c r="H1465" i="1" s="1"/>
  <c r="G1464" i="1"/>
  <c r="D1464" i="1"/>
  <c r="C1464" i="1"/>
  <c r="H1464" i="1" s="1"/>
  <c r="G1463" i="1"/>
  <c r="D1463" i="1"/>
  <c r="C1463" i="1"/>
  <c r="H1463" i="1" s="1"/>
  <c r="D1462" i="1"/>
  <c r="C1462" i="1"/>
  <c r="D1461" i="1"/>
  <c r="C1461" i="1"/>
  <c r="H1461" i="1" s="1"/>
  <c r="G1460" i="1"/>
  <c r="D1460" i="1"/>
  <c r="C1460" i="1"/>
  <c r="H1460" i="1" s="1"/>
  <c r="G1459" i="1"/>
  <c r="D1459" i="1"/>
  <c r="C1459" i="1"/>
  <c r="H1459" i="1" s="1"/>
  <c r="D1458" i="1"/>
  <c r="C1458" i="1"/>
  <c r="D1457" i="1"/>
  <c r="C1457" i="1"/>
  <c r="H1457" i="1" s="1"/>
  <c r="G1456" i="1"/>
  <c r="D1456" i="1"/>
  <c r="C1456" i="1"/>
  <c r="H1456" i="1" s="1"/>
  <c r="G1455" i="1"/>
  <c r="D1455" i="1"/>
  <c r="C1455" i="1"/>
  <c r="H1455" i="1" s="1"/>
  <c r="D1454" i="1"/>
  <c r="C1454" i="1"/>
  <c r="D1453" i="1"/>
  <c r="C1453" i="1"/>
  <c r="H1453" i="1" s="1"/>
  <c r="G1452" i="1"/>
  <c r="D1452" i="1"/>
  <c r="C1452" i="1"/>
  <c r="H1452" i="1" s="1"/>
  <c r="G1451" i="1"/>
  <c r="D1451" i="1"/>
  <c r="C1451" i="1"/>
  <c r="H1451" i="1" s="1"/>
  <c r="D1450" i="1"/>
  <c r="C1450" i="1"/>
  <c r="D1449" i="1"/>
  <c r="C1449" i="1"/>
  <c r="H1449" i="1" s="1"/>
  <c r="G1448" i="1"/>
  <c r="D1448" i="1"/>
  <c r="C1448" i="1"/>
  <c r="H1448" i="1" s="1"/>
  <c r="G1447" i="1"/>
  <c r="D1447" i="1"/>
  <c r="C1447" i="1"/>
  <c r="H1447" i="1" s="1"/>
  <c r="D1446" i="1"/>
  <c r="C1446" i="1"/>
  <c r="D1445" i="1"/>
  <c r="C1445" i="1"/>
  <c r="H1445" i="1" s="1"/>
  <c r="G1444" i="1"/>
  <c r="D1444" i="1"/>
  <c r="C1444" i="1"/>
  <c r="H1444" i="1" s="1"/>
  <c r="G1443" i="1"/>
  <c r="D1443" i="1"/>
  <c r="C1443" i="1"/>
  <c r="H1443" i="1" s="1"/>
  <c r="D1442" i="1"/>
  <c r="C1442" i="1"/>
  <c r="D1441" i="1"/>
  <c r="C1441" i="1"/>
  <c r="H1441" i="1" s="1"/>
  <c r="G1440" i="1"/>
  <c r="D1440" i="1"/>
  <c r="C1440" i="1"/>
  <c r="H1440" i="1" s="1"/>
  <c r="G1439" i="1"/>
  <c r="D1439" i="1"/>
  <c r="C1439" i="1"/>
  <c r="H1439" i="1" s="1"/>
  <c r="D1438" i="1"/>
  <c r="C1438" i="1"/>
  <c r="D1437" i="1"/>
  <c r="C1437" i="1"/>
  <c r="H1437" i="1" s="1"/>
  <c r="G1436" i="1"/>
  <c r="D1436" i="1"/>
  <c r="C1436" i="1"/>
  <c r="H1436" i="1" s="1"/>
  <c r="G1435" i="1"/>
  <c r="D1435" i="1"/>
  <c r="C1435" i="1"/>
  <c r="H1435" i="1" s="1"/>
  <c r="D1434" i="1"/>
  <c r="C1434" i="1"/>
  <c r="D1433" i="1"/>
  <c r="C1433" i="1"/>
  <c r="H1433" i="1" s="1"/>
  <c r="G1432" i="1"/>
  <c r="D1432" i="1"/>
  <c r="C1432" i="1"/>
  <c r="H1432" i="1" s="1"/>
  <c r="D1431" i="1"/>
  <c r="D1430" i="1"/>
  <c r="C1430" i="1"/>
  <c r="D1429" i="1"/>
  <c r="C1429" i="1"/>
  <c r="H1429" i="1" s="1"/>
  <c r="G1428" i="1"/>
  <c r="D1428" i="1"/>
  <c r="C1428" i="1"/>
  <c r="H1428" i="1" s="1"/>
  <c r="G1427" i="1"/>
  <c r="D1427" i="1"/>
  <c r="C1427" i="1"/>
  <c r="H1427" i="1" s="1"/>
  <c r="D1426" i="1"/>
  <c r="C1426" i="1"/>
  <c r="D1425" i="1"/>
  <c r="C1425" i="1"/>
  <c r="H1425" i="1" s="1"/>
  <c r="G1424" i="1"/>
  <c r="D1424" i="1"/>
  <c r="C1424" i="1"/>
  <c r="H1424" i="1" s="1"/>
  <c r="G1423" i="1"/>
  <c r="D1423" i="1"/>
  <c r="C1423" i="1"/>
  <c r="H1423" i="1" s="1"/>
  <c r="D1422" i="1"/>
  <c r="C1422" i="1"/>
  <c r="D1421" i="1"/>
  <c r="C1421" i="1"/>
  <c r="H1421" i="1" s="1"/>
  <c r="G1420" i="1"/>
  <c r="D1420" i="1"/>
  <c r="C1420" i="1"/>
  <c r="H1420" i="1" s="1"/>
  <c r="G1419" i="1"/>
  <c r="D1419" i="1"/>
  <c r="C1419" i="1"/>
  <c r="H1419" i="1" s="1"/>
  <c r="D1418" i="1"/>
  <c r="C1418" i="1"/>
  <c r="D1417" i="1"/>
  <c r="C1417" i="1"/>
  <c r="H1417" i="1" s="1"/>
  <c r="G1416" i="1"/>
  <c r="D1416" i="1"/>
  <c r="C1416" i="1"/>
  <c r="H1416" i="1" s="1"/>
  <c r="G1415" i="1"/>
  <c r="D1415" i="1"/>
  <c r="C1415" i="1"/>
  <c r="H1415" i="1" s="1"/>
  <c r="D1414" i="1"/>
  <c r="C1414" i="1"/>
  <c r="D1413" i="1"/>
  <c r="C1413" i="1"/>
  <c r="H1413" i="1" s="1"/>
  <c r="G1412" i="1"/>
  <c r="D1412" i="1"/>
  <c r="C1412" i="1"/>
  <c r="H1412" i="1" s="1"/>
  <c r="G1411" i="1"/>
  <c r="D1411" i="1"/>
  <c r="C1411" i="1"/>
  <c r="H1411" i="1" s="1"/>
  <c r="D1410" i="1"/>
  <c r="C1410" i="1"/>
  <c r="D1409" i="1"/>
  <c r="C1409" i="1"/>
  <c r="H1409" i="1" s="1"/>
  <c r="G1408" i="1"/>
  <c r="D1408" i="1"/>
  <c r="C1408" i="1"/>
  <c r="H1408" i="1" s="1"/>
  <c r="G1407" i="1"/>
  <c r="D1407" i="1"/>
  <c r="C1407" i="1"/>
  <c r="H1407" i="1" s="1"/>
  <c r="D1406" i="1"/>
  <c r="C1406" i="1"/>
  <c r="D1405" i="1"/>
  <c r="C1405" i="1"/>
  <c r="H1405" i="1" s="1"/>
  <c r="G1404" i="1"/>
  <c r="D1404" i="1"/>
  <c r="C1404" i="1"/>
  <c r="H1404" i="1" s="1"/>
  <c r="G1403" i="1"/>
  <c r="D1403" i="1"/>
  <c r="C1403" i="1"/>
  <c r="H1403" i="1" s="1"/>
  <c r="D1402" i="1"/>
  <c r="C1402" i="1"/>
  <c r="D1401" i="1"/>
  <c r="G1400" i="1"/>
  <c r="D1400" i="1"/>
  <c r="C1400" i="1"/>
  <c r="H1400" i="1" s="1"/>
  <c r="G1399" i="1"/>
  <c r="D1399" i="1"/>
  <c r="C1399" i="1"/>
  <c r="H1399" i="1" s="1"/>
  <c r="D1398" i="1"/>
  <c r="C1398" i="1"/>
  <c r="D1397" i="1"/>
  <c r="C1397" i="1"/>
  <c r="H1397" i="1" s="1"/>
  <c r="G1396" i="1"/>
  <c r="D1396" i="1"/>
  <c r="C1396" i="1"/>
  <c r="H1396" i="1" s="1"/>
  <c r="G1395" i="1"/>
  <c r="D1395" i="1"/>
  <c r="C1395" i="1"/>
  <c r="H1395" i="1" s="1"/>
  <c r="D1394" i="1"/>
  <c r="C1394" i="1"/>
  <c r="D1393" i="1"/>
  <c r="C1393" i="1"/>
  <c r="H1393" i="1" s="1"/>
  <c r="G1392" i="1"/>
  <c r="D1392" i="1"/>
  <c r="C1392" i="1"/>
  <c r="H1392" i="1" s="1"/>
  <c r="G1391" i="1"/>
  <c r="D1391" i="1"/>
  <c r="C1391" i="1"/>
  <c r="H1391" i="1" s="1"/>
  <c r="D1390" i="1"/>
  <c r="C1390" i="1"/>
  <c r="D1389" i="1"/>
  <c r="C1389" i="1"/>
  <c r="H1389" i="1" s="1"/>
  <c r="G1388" i="1"/>
  <c r="D1388" i="1"/>
  <c r="C1388" i="1"/>
  <c r="H1388" i="1" s="1"/>
  <c r="G1387" i="1"/>
  <c r="D1387" i="1"/>
  <c r="C1387" i="1"/>
  <c r="H1387" i="1" s="1"/>
  <c r="D1386" i="1"/>
  <c r="C1386" i="1"/>
  <c r="D1385" i="1"/>
  <c r="C1385" i="1"/>
  <c r="H1385" i="1" s="1"/>
  <c r="G1384" i="1"/>
  <c r="D1384" i="1"/>
  <c r="C1384" i="1"/>
  <c r="H1384" i="1" s="1"/>
  <c r="G1383" i="1"/>
  <c r="D1383" i="1"/>
  <c r="C1383" i="1"/>
  <c r="H1383" i="1" s="1"/>
  <c r="D1382" i="1"/>
  <c r="C1382" i="1"/>
  <c r="D1381" i="1"/>
  <c r="C1381" i="1"/>
  <c r="H1381" i="1" s="1"/>
  <c r="G1380" i="1"/>
  <c r="D1380" i="1"/>
  <c r="C1380" i="1"/>
  <c r="H1380" i="1" s="1"/>
  <c r="G1379" i="1"/>
  <c r="D1379" i="1"/>
  <c r="C1379" i="1"/>
  <c r="H1379" i="1" s="1"/>
  <c r="D1378" i="1"/>
  <c r="C1378" i="1"/>
  <c r="D1377" i="1"/>
  <c r="C1377" i="1"/>
  <c r="H1377" i="1" s="1"/>
  <c r="G1376" i="1"/>
  <c r="D1376" i="1"/>
  <c r="C1376" i="1"/>
  <c r="H1376" i="1" s="1"/>
  <c r="G1375" i="1"/>
  <c r="D1375" i="1"/>
  <c r="C1375" i="1"/>
  <c r="H1375" i="1" s="1"/>
  <c r="D1374" i="1"/>
  <c r="C1374" i="1"/>
  <c r="D1373" i="1"/>
  <c r="C1373" i="1"/>
  <c r="H1373" i="1" s="1"/>
  <c r="G1372" i="1"/>
  <c r="D1372" i="1"/>
  <c r="C1372" i="1"/>
  <c r="H1372" i="1" s="1"/>
  <c r="G1371" i="1"/>
  <c r="D1371" i="1"/>
  <c r="C1371" i="1"/>
  <c r="H1371" i="1" s="1"/>
  <c r="D1370" i="1"/>
  <c r="C1370" i="1"/>
  <c r="D1369" i="1"/>
  <c r="C1369" i="1"/>
  <c r="H1369" i="1" s="1"/>
  <c r="G1368" i="1"/>
  <c r="D1368" i="1"/>
  <c r="C1368" i="1"/>
  <c r="H1368" i="1" s="1"/>
  <c r="G1367" i="1"/>
  <c r="D1367" i="1"/>
  <c r="C1367" i="1"/>
  <c r="H1367" i="1" s="1"/>
  <c r="D1366" i="1"/>
  <c r="C1366" i="1"/>
  <c r="D1365" i="1"/>
  <c r="C1365" i="1"/>
  <c r="H1365" i="1" s="1"/>
  <c r="G1364" i="1"/>
  <c r="D1364" i="1"/>
  <c r="C1364" i="1"/>
  <c r="H1364" i="1" s="1"/>
  <c r="G1363" i="1"/>
  <c r="D1363" i="1"/>
  <c r="C1363" i="1"/>
  <c r="H1363" i="1" s="1"/>
  <c r="D1362" i="1"/>
  <c r="C1362" i="1"/>
  <c r="D1361" i="1"/>
  <c r="C1361" i="1"/>
  <c r="H1361" i="1" s="1"/>
  <c r="G1360" i="1"/>
  <c r="D1360" i="1"/>
  <c r="C1360" i="1"/>
  <c r="H1360" i="1" s="1"/>
  <c r="G1359" i="1"/>
  <c r="D1359" i="1"/>
  <c r="C1359" i="1"/>
  <c r="H1359" i="1" s="1"/>
  <c r="D1358" i="1"/>
  <c r="C1358" i="1"/>
  <c r="D1357" i="1"/>
  <c r="C1357" i="1"/>
  <c r="H1357" i="1" s="1"/>
  <c r="G1356" i="1"/>
  <c r="D1356" i="1"/>
  <c r="C1356" i="1"/>
  <c r="H1356" i="1" s="1"/>
  <c r="G1355" i="1"/>
  <c r="D1355" i="1"/>
  <c r="C1355" i="1"/>
  <c r="H1355" i="1" s="1"/>
  <c r="D1354" i="1"/>
  <c r="C1354" i="1"/>
  <c r="D1353" i="1"/>
  <c r="C1353" i="1"/>
  <c r="H1353" i="1" s="1"/>
  <c r="G1352" i="1"/>
  <c r="D1352" i="1"/>
  <c r="C1352" i="1"/>
  <c r="H1352" i="1" s="1"/>
  <c r="G1351" i="1"/>
  <c r="D1351" i="1"/>
  <c r="C1351" i="1"/>
  <c r="H1351" i="1" s="1"/>
  <c r="D1350" i="1"/>
  <c r="C1350" i="1"/>
  <c r="D1349" i="1"/>
  <c r="C1349" i="1"/>
  <c r="H1349" i="1" s="1"/>
  <c r="G1348" i="1"/>
  <c r="D1348" i="1"/>
  <c r="C1348" i="1"/>
  <c r="H1348" i="1" s="1"/>
  <c r="G1347" i="1"/>
  <c r="D1347" i="1"/>
  <c r="C1347" i="1"/>
  <c r="H1347" i="1" s="1"/>
  <c r="D1346" i="1"/>
  <c r="C1346" i="1"/>
  <c r="D1345" i="1"/>
  <c r="C1345" i="1"/>
  <c r="H1345" i="1" s="1"/>
  <c r="G1344" i="1"/>
  <c r="D1344" i="1"/>
  <c r="C1344" i="1"/>
  <c r="H1344" i="1" s="1"/>
  <c r="G1343" i="1"/>
  <c r="D1343" i="1"/>
  <c r="C1343" i="1"/>
  <c r="H1343" i="1" s="1"/>
  <c r="D1342" i="1"/>
  <c r="C1342" i="1"/>
  <c r="D1341" i="1"/>
  <c r="C1341" i="1"/>
  <c r="H1341" i="1" s="1"/>
  <c r="G1340" i="1"/>
  <c r="D1340" i="1"/>
  <c r="C1340" i="1"/>
  <c r="H1340" i="1" s="1"/>
  <c r="G1339" i="1"/>
  <c r="D1339" i="1"/>
  <c r="C1339" i="1"/>
  <c r="H1339" i="1" s="1"/>
  <c r="D1338" i="1"/>
  <c r="C1338" i="1"/>
  <c r="D1337" i="1"/>
  <c r="C1337" i="1"/>
  <c r="H1337" i="1" s="1"/>
  <c r="G1336" i="1"/>
  <c r="D1336" i="1"/>
  <c r="C1336" i="1"/>
  <c r="H1336" i="1" s="1"/>
  <c r="G1335" i="1"/>
  <c r="D1335" i="1"/>
  <c r="C1335" i="1"/>
  <c r="H1335" i="1" s="1"/>
  <c r="D1334" i="1"/>
  <c r="C1334" i="1"/>
  <c r="D1333" i="1"/>
  <c r="C1333" i="1"/>
  <c r="G1332" i="1"/>
  <c r="D1332" i="1"/>
  <c r="C1332" i="1"/>
  <c r="H1332" i="1" s="1"/>
  <c r="G1331" i="1"/>
  <c r="D1331" i="1"/>
  <c r="C1331" i="1"/>
  <c r="H1331" i="1" s="1"/>
  <c r="D1330" i="1"/>
  <c r="C1330" i="1"/>
  <c r="D1329" i="1"/>
  <c r="C1329" i="1"/>
  <c r="G1328" i="1"/>
  <c r="D1328" i="1"/>
  <c r="C1328" i="1"/>
  <c r="H1328" i="1" s="1"/>
  <c r="G1327" i="1"/>
  <c r="D1327" i="1"/>
  <c r="C1327" i="1"/>
  <c r="H1327" i="1" s="1"/>
  <c r="D1326" i="1"/>
  <c r="C1326" i="1"/>
  <c r="D1325" i="1"/>
  <c r="C1325" i="1"/>
  <c r="G1324" i="1"/>
  <c r="D1324" i="1"/>
  <c r="C1324" i="1"/>
  <c r="H1324" i="1" s="1"/>
  <c r="G1323" i="1"/>
  <c r="D1323" i="1"/>
  <c r="C1323" i="1"/>
  <c r="H1323" i="1" s="1"/>
  <c r="D1322" i="1"/>
  <c r="C1322" i="1"/>
  <c r="D1321" i="1"/>
  <c r="C1321" i="1"/>
  <c r="G1320" i="1"/>
  <c r="D1320" i="1"/>
  <c r="C1320" i="1"/>
  <c r="H1320" i="1" s="1"/>
  <c r="G1319" i="1"/>
  <c r="D1319" i="1"/>
  <c r="C1319" i="1"/>
  <c r="H1319" i="1" s="1"/>
  <c r="D1318" i="1"/>
  <c r="C1318" i="1"/>
  <c r="D1317" i="1"/>
  <c r="C1317" i="1"/>
  <c r="G1316" i="1"/>
  <c r="D1316" i="1"/>
  <c r="C1316" i="1"/>
  <c r="H1316" i="1" s="1"/>
  <c r="G1315" i="1"/>
  <c r="D1315" i="1"/>
  <c r="C1315" i="1"/>
  <c r="H1315" i="1" s="1"/>
  <c r="D1314" i="1"/>
  <c r="C1314" i="1"/>
  <c r="D1313" i="1"/>
  <c r="C1313" i="1"/>
  <c r="G1312" i="1"/>
  <c r="D1312" i="1"/>
  <c r="C1312" i="1"/>
  <c r="H1312" i="1" s="1"/>
  <c r="G1311" i="1"/>
  <c r="D1311" i="1"/>
  <c r="C1311" i="1"/>
  <c r="H1311" i="1" s="1"/>
  <c r="D1310" i="1"/>
  <c r="C1310" i="1"/>
  <c r="D1309" i="1"/>
  <c r="C1309" i="1"/>
  <c r="G1308" i="1"/>
  <c r="D1308" i="1"/>
  <c r="C1308" i="1"/>
  <c r="H1308" i="1" s="1"/>
  <c r="G1307" i="1"/>
  <c r="D1307" i="1"/>
  <c r="C1307" i="1"/>
  <c r="H1307" i="1" s="1"/>
  <c r="D1306" i="1"/>
  <c r="C1306" i="1"/>
  <c r="D1305" i="1"/>
  <c r="C1305" i="1"/>
  <c r="G1304" i="1"/>
  <c r="D1304" i="1"/>
  <c r="C1304" i="1"/>
  <c r="H1304" i="1" s="1"/>
  <c r="G1303" i="1"/>
  <c r="D1303" i="1"/>
  <c r="C1303" i="1"/>
  <c r="H1303" i="1" s="1"/>
  <c r="D1302" i="1"/>
  <c r="C1302" i="1"/>
  <c r="D1301" i="1"/>
  <c r="C1301" i="1"/>
  <c r="G1300" i="1"/>
  <c r="D1300" i="1"/>
  <c r="C1300" i="1"/>
  <c r="H1300" i="1" s="1"/>
  <c r="G1299" i="1"/>
  <c r="D1299" i="1"/>
  <c r="C1299" i="1"/>
  <c r="H1299" i="1" s="1"/>
  <c r="D1298" i="1"/>
  <c r="C1298" i="1"/>
  <c r="D1297" i="1"/>
  <c r="C1297" i="1"/>
  <c r="G1296" i="1"/>
  <c r="D1296" i="1"/>
  <c r="C1296" i="1"/>
  <c r="H1296" i="1" s="1"/>
  <c r="G1295" i="1"/>
  <c r="D1295" i="1"/>
  <c r="C1295" i="1"/>
  <c r="H1295" i="1" s="1"/>
  <c r="D1294" i="1"/>
  <c r="C1294" i="1"/>
  <c r="D1293" i="1"/>
  <c r="C1293" i="1"/>
  <c r="G1292" i="1"/>
  <c r="D1292" i="1"/>
  <c r="C1292" i="1"/>
  <c r="H1292" i="1" s="1"/>
  <c r="G1291" i="1"/>
  <c r="D1291" i="1"/>
  <c r="C1291" i="1"/>
  <c r="H1291" i="1" s="1"/>
  <c r="D1290" i="1"/>
  <c r="C1290" i="1"/>
  <c r="D1289" i="1"/>
  <c r="C1289" i="1"/>
  <c r="G1288" i="1"/>
  <c r="D1288" i="1"/>
  <c r="C1288" i="1"/>
  <c r="H1288" i="1" s="1"/>
  <c r="G1287" i="1"/>
  <c r="D1287" i="1"/>
  <c r="C1287" i="1"/>
  <c r="H1287" i="1" s="1"/>
  <c r="D1286" i="1"/>
  <c r="C1286" i="1"/>
  <c r="D1285" i="1"/>
  <c r="C1285" i="1"/>
  <c r="G1284" i="1"/>
  <c r="D1284" i="1"/>
  <c r="C1284" i="1"/>
  <c r="H1284" i="1" s="1"/>
  <c r="G1283" i="1"/>
  <c r="D1283" i="1"/>
  <c r="C1283" i="1"/>
  <c r="H1283" i="1" s="1"/>
  <c r="D1282" i="1"/>
  <c r="C1282" i="1"/>
  <c r="D1281" i="1"/>
  <c r="C1281" i="1"/>
  <c r="G1280" i="1"/>
  <c r="D1280" i="1"/>
  <c r="C1280" i="1"/>
  <c r="H1280" i="1" s="1"/>
  <c r="G1279" i="1"/>
  <c r="D1279" i="1"/>
  <c r="C1279" i="1"/>
  <c r="H1279" i="1" s="1"/>
  <c r="D1278" i="1"/>
  <c r="C1278" i="1"/>
  <c r="D1277" i="1"/>
  <c r="C1277" i="1"/>
  <c r="G1276" i="1"/>
  <c r="D1276" i="1"/>
  <c r="C1276" i="1"/>
  <c r="H1276" i="1" s="1"/>
  <c r="G1275" i="1"/>
  <c r="D1275" i="1"/>
  <c r="C1275" i="1"/>
  <c r="H1275" i="1" s="1"/>
  <c r="D1274" i="1"/>
  <c r="C1274" i="1"/>
  <c r="D1273" i="1"/>
  <c r="C1273" i="1"/>
  <c r="D1272" i="1"/>
  <c r="C1272" i="1"/>
  <c r="G1272" i="1" s="1"/>
  <c r="D1271" i="1"/>
  <c r="C1271" i="1"/>
  <c r="G1271" i="1" s="1"/>
  <c r="H1270" i="1"/>
  <c r="D1270" i="1"/>
  <c r="C1270" i="1"/>
  <c r="G1270" i="1" s="1"/>
  <c r="H1269" i="1"/>
  <c r="D1269" i="1"/>
  <c r="C1269" i="1"/>
  <c r="G1269" i="1" s="1"/>
  <c r="D1268" i="1"/>
  <c r="C1268" i="1"/>
  <c r="G1268" i="1" s="1"/>
  <c r="D1267" i="1"/>
  <c r="C1267" i="1"/>
  <c r="G1267" i="1" s="1"/>
  <c r="H1266" i="1"/>
  <c r="D1266" i="1"/>
  <c r="C1266" i="1"/>
  <c r="G1266" i="1" s="1"/>
  <c r="H1265" i="1"/>
  <c r="D1265" i="1"/>
  <c r="C1265" i="1"/>
  <c r="G1265" i="1" s="1"/>
  <c r="D1264" i="1"/>
  <c r="C1264" i="1"/>
  <c r="G1264" i="1" s="1"/>
  <c r="D1263" i="1"/>
  <c r="C1263" i="1"/>
  <c r="G1263" i="1" s="1"/>
  <c r="H1262" i="1"/>
  <c r="D1262" i="1"/>
  <c r="C1262" i="1"/>
  <c r="G1262" i="1" s="1"/>
  <c r="H1261" i="1"/>
  <c r="D1261" i="1"/>
  <c r="C1261" i="1"/>
  <c r="G1261" i="1" s="1"/>
  <c r="D1260" i="1"/>
  <c r="C1260" i="1"/>
  <c r="G1260" i="1" s="1"/>
  <c r="D1259" i="1"/>
  <c r="H1258" i="1"/>
  <c r="D1258" i="1"/>
  <c r="C1258" i="1"/>
  <c r="G1258" i="1" s="1"/>
  <c r="H1257" i="1"/>
  <c r="D1257" i="1"/>
  <c r="C1257" i="1"/>
  <c r="G1257" i="1" s="1"/>
  <c r="D1256" i="1"/>
  <c r="C1256" i="1"/>
  <c r="G1256" i="1" s="1"/>
  <c r="D1255" i="1"/>
  <c r="H1254" i="1"/>
  <c r="D1254" i="1"/>
  <c r="C1254" i="1"/>
  <c r="G1254" i="1" s="1"/>
  <c r="H1253" i="1"/>
  <c r="D1253" i="1"/>
  <c r="C1253" i="1"/>
  <c r="G1253" i="1" s="1"/>
  <c r="D1252" i="1"/>
  <c r="C1252" i="1"/>
  <c r="G1252" i="1" s="1"/>
  <c r="D1251" i="1"/>
  <c r="C1251" i="1"/>
  <c r="G1251" i="1" s="1"/>
  <c r="H1250" i="1"/>
  <c r="D1250" i="1"/>
  <c r="C1250" i="1"/>
  <c r="G1250" i="1" s="1"/>
  <c r="H1249" i="1"/>
  <c r="D1249" i="1"/>
  <c r="C1249" i="1"/>
  <c r="G1249" i="1" s="1"/>
  <c r="D1248" i="1"/>
  <c r="C1248" i="1"/>
  <c r="G1248" i="1" s="1"/>
  <c r="D1247" i="1"/>
  <c r="C1247" i="1"/>
  <c r="G1247" i="1" s="1"/>
  <c r="H1246" i="1"/>
  <c r="D1246" i="1"/>
  <c r="C1246" i="1"/>
  <c r="G1246" i="1" s="1"/>
  <c r="H1245" i="1"/>
  <c r="D1245" i="1"/>
  <c r="C1245" i="1"/>
  <c r="G1245" i="1" s="1"/>
  <c r="D1244" i="1"/>
  <c r="C1244" i="1"/>
  <c r="G1244" i="1" s="1"/>
  <c r="D1243" i="1"/>
  <c r="C1243" i="1"/>
  <c r="G1243" i="1" s="1"/>
  <c r="H1242" i="1"/>
  <c r="D1242" i="1"/>
  <c r="C1242" i="1"/>
  <c r="G1242" i="1" s="1"/>
  <c r="H1241" i="1"/>
  <c r="D1241" i="1"/>
  <c r="C1241" i="1"/>
  <c r="G1241" i="1" s="1"/>
  <c r="D1240" i="1"/>
  <c r="C1240" i="1"/>
  <c r="G1240" i="1" s="1"/>
  <c r="D1239" i="1"/>
  <c r="C1239" i="1"/>
  <c r="G1239" i="1" s="1"/>
  <c r="H1238" i="1"/>
  <c r="D1238" i="1"/>
  <c r="C1238" i="1"/>
  <c r="G1238" i="1" s="1"/>
  <c r="H1237" i="1"/>
  <c r="D1237" i="1"/>
  <c r="C1237" i="1"/>
  <c r="G1237" i="1" s="1"/>
  <c r="D1236" i="1"/>
  <c r="C1236" i="1"/>
  <c r="G1236" i="1" s="1"/>
  <c r="D1235" i="1"/>
  <c r="C1235" i="1"/>
  <c r="G1235" i="1" s="1"/>
  <c r="H1234" i="1"/>
  <c r="D1234" i="1"/>
  <c r="C1234" i="1"/>
  <c r="G1234" i="1" s="1"/>
  <c r="H1233" i="1"/>
  <c r="D1233" i="1"/>
  <c r="C1233" i="1"/>
  <c r="G1233" i="1" s="1"/>
  <c r="D1232" i="1"/>
  <c r="C1232" i="1"/>
  <c r="G1232" i="1" s="1"/>
  <c r="D1231" i="1"/>
  <c r="C1231" i="1"/>
  <c r="G1231" i="1" s="1"/>
  <c r="H1230" i="1"/>
  <c r="D1230" i="1"/>
  <c r="C1230" i="1"/>
  <c r="G1230" i="1" s="1"/>
  <c r="H1229" i="1"/>
  <c r="D1229" i="1"/>
  <c r="C1229" i="1"/>
  <c r="G1229" i="1" s="1"/>
  <c r="D1228" i="1"/>
  <c r="C1228" i="1"/>
  <c r="G1228" i="1" s="1"/>
  <c r="D1227" i="1"/>
  <c r="C1227" i="1"/>
  <c r="G1227" i="1" s="1"/>
  <c r="H1226" i="1"/>
  <c r="D1226" i="1"/>
  <c r="C1226" i="1"/>
  <c r="G1226" i="1" s="1"/>
  <c r="H1225" i="1"/>
  <c r="D1225" i="1"/>
  <c r="C1225" i="1"/>
  <c r="G1225" i="1" s="1"/>
  <c r="D1224" i="1"/>
  <c r="C1224" i="1"/>
  <c r="G1224" i="1" s="1"/>
  <c r="D1223" i="1"/>
  <c r="C1223" i="1"/>
  <c r="G1223" i="1" s="1"/>
  <c r="H1222" i="1"/>
  <c r="D1222" i="1"/>
  <c r="C1222" i="1"/>
  <c r="G1222" i="1" s="1"/>
  <c r="H1221" i="1"/>
  <c r="D1221" i="1"/>
  <c r="C1221" i="1"/>
  <c r="G1221" i="1" s="1"/>
  <c r="D1220" i="1"/>
  <c r="C1220" i="1"/>
  <c r="G1220" i="1" s="1"/>
  <c r="D1219" i="1"/>
  <c r="C1219" i="1"/>
  <c r="G1219" i="1" s="1"/>
  <c r="H1218" i="1"/>
  <c r="D1218" i="1"/>
  <c r="C1218" i="1"/>
  <c r="G1218" i="1" s="1"/>
  <c r="H1217" i="1"/>
  <c r="D1217" i="1"/>
  <c r="C1217" i="1"/>
  <c r="G1217" i="1" s="1"/>
  <c r="D1216" i="1"/>
  <c r="C1216" i="1"/>
  <c r="G1216" i="1" s="1"/>
  <c r="D1215" i="1"/>
  <c r="C1215" i="1"/>
  <c r="G1215" i="1" s="1"/>
  <c r="H1214" i="1"/>
  <c r="D1214" i="1"/>
  <c r="C1214" i="1"/>
  <c r="G1214" i="1" s="1"/>
  <c r="H1213" i="1"/>
  <c r="D1213" i="1"/>
  <c r="C1213" i="1"/>
  <c r="G1213" i="1" s="1"/>
  <c r="D1212" i="1"/>
  <c r="C1212" i="1"/>
  <c r="G1212" i="1" s="1"/>
  <c r="D1211" i="1"/>
  <c r="C1211" i="1"/>
  <c r="G1211" i="1" s="1"/>
  <c r="H1210" i="1"/>
  <c r="D1210" i="1"/>
  <c r="C1210" i="1"/>
  <c r="G1210" i="1" s="1"/>
  <c r="H1209" i="1"/>
  <c r="D1209" i="1"/>
  <c r="C1209" i="1"/>
  <c r="G1209" i="1" s="1"/>
  <c r="D1208" i="1"/>
  <c r="C1208" i="1"/>
  <c r="G1208" i="1" s="1"/>
  <c r="D1207" i="1"/>
  <c r="H1206" i="1"/>
  <c r="D1206" i="1"/>
  <c r="C1206" i="1"/>
  <c r="G1206" i="1" s="1"/>
  <c r="H1205" i="1"/>
  <c r="D1205" i="1"/>
  <c r="C1205" i="1"/>
  <c r="G1205" i="1" s="1"/>
  <c r="D1204" i="1"/>
  <c r="C1204" i="1"/>
  <c r="G1204" i="1" s="1"/>
  <c r="D1203" i="1"/>
  <c r="C1203" i="1"/>
  <c r="G1203" i="1" s="1"/>
  <c r="H1202" i="1"/>
  <c r="D1202" i="1"/>
  <c r="C1202" i="1"/>
  <c r="G1202" i="1" s="1"/>
  <c r="H1201" i="1"/>
  <c r="D1201" i="1"/>
  <c r="C1201" i="1"/>
  <c r="G1201" i="1" s="1"/>
  <c r="D1200" i="1"/>
  <c r="C1200" i="1"/>
  <c r="G1200" i="1" s="1"/>
  <c r="D1199" i="1"/>
  <c r="C1199" i="1"/>
  <c r="G1199" i="1" s="1"/>
  <c r="H1198" i="1"/>
  <c r="D1198" i="1"/>
  <c r="C1198" i="1"/>
  <c r="G1198" i="1" s="1"/>
  <c r="H1197" i="1"/>
  <c r="D1197" i="1"/>
  <c r="C1197" i="1"/>
  <c r="G1197" i="1" s="1"/>
  <c r="D1196" i="1"/>
  <c r="C1196" i="1"/>
  <c r="G1196" i="1" s="1"/>
  <c r="D1195" i="1"/>
  <c r="C1195" i="1"/>
  <c r="G1195" i="1" s="1"/>
  <c r="H1194" i="1"/>
  <c r="D1194" i="1"/>
  <c r="C1194" i="1"/>
  <c r="G1194" i="1" s="1"/>
  <c r="H1193" i="1"/>
  <c r="D1193" i="1"/>
  <c r="C1193" i="1"/>
  <c r="G1193" i="1" s="1"/>
  <c r="D1192" i="1"/>
  <c r="C1192" i="1"/>
  <c r="G1192" i="1" s="1"/>
  <c r="D1191" i="1"/>
  <c r="C1191" i="1"/>
  <c r="G1191" i="1" s="1"/>
  <c r="H1190" i="1"/>
  <c r="D1190" i="1"/>
  <c r="C1190" i="1"/>
  <c r="G1190" i="1" s="1"/>
  <c r="H1189" i="1"/>
  <c r="D1189" i="1"/>
  <c r="C1189" i="1"/>
  <c r="G1189" i="1" s="1"/>
  <c r="D1188" i="1"/>
  <c r="C1188" i="1"/>
  <c r="G1188" i="1" s="1"/>
  <c r="D1187" i="1"/>
  <c r="C1187" i="1"/>
  <c r="G1187" i="1" s="1"/>
  <c r="H1186" i="1"/>
  <c r="D1186" i="1"/>
  <c r="C1186" i="1"/>
  <c r="G1186" i="1" s="1"/>
  <c r="H1185" i="1"/>
  <c r="D1185" i="1"/>
  <c r="C1185" i="1"/>
  <c r="G1185" i="1" s="1"/>
  <c r="D1184" i="1"/>
  <c r="C1184" i="1"/>
  <c r="G1184" i="1" s="1"/>
  <c r="D1183" i="1"/>
  <c r="C1183" i="1"/>
  <c r="G1183" i="1" s="1"/>
  <c r="H1182" i="1"/>
  <c r="D1182" i="1"/>
  <c r="C1182" i="1"/>
  <c r="G1182" i="1" s="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D1167" i="1"/>
  <c r="C1167" i="1"/>
  <c r="H1167" i="1" s="1"/>
  <c r="D1166" i="1"/>
  <c r="C1166" i="1"/>
  <c r="H1166" i="1" s="1"/>
  <c r="G1165" i="1"/>
  <c r="D1165" i="1"/>
  <c r="C1165" i="1"/>
  <c r="H1165" i="1" s="1"/>
  <c r="G1164" i="1"/>
  <c r="D1164" i="1"/>
  <c r="C1164" i="1"/>
  <c r="H1164" i="1" s="1"/>
  <c r="D1163" i="1"/>
  <c r="C1163" i="1"/>
  <c r="H1163" i="1" s="1"/>
  <c r="D1162" i="1"/>
  <c r="C1162" i="1"/>
  <c r="H1162" i="1" s="1"/>
  <c r="G1161" i="1"/>
  <c r="D1161" i="1"/>
  <c r="C1161" i="1"/>
  <c r="H1161" i="1" s="1"/>
  <c r="G1160" i="1"/>
  <c r="D1160" i="1"/>
  <c r="C1160" i="1"/>
  <c r="H1160" i="1" s="1"/>
  <c r="D1159" i="1"/>
  <c r="C1159" i="1"/>
  <c r="H1159" i="1" s="1"/>
  <c r="D1158" i="1"/>
  <c r="C1158" i="1"/>
  <c r="H1158" i="1" s="1"/>
  <c r="G1157" i="1"/>
  <c r="D1157" i="1"/>
  <c r="C1157" i="1"/>
  <c r="H1157" i="1" s="1"/>
  <c r="G1156" i="1"/>
  <c r="D1156" i="1"/>
  <c r="C1156" i="1"/>
  <c r="H1156" i="1" s="1"/>
  <c r="D1155" i="1"/>
  <c r="C1155" i="1"/>
  <c r="H1155" i="1" s="1"/>
  <c r="D1154" i="1"/>
  <c r="C1154" i="1"/>
  <c r="H1154" i="1" s="1"/>
  <c r="G1153" i="1"/>
  <c r="D1153" i="1"/>
  <c r="C1153" i="1"/>
  <c r="H1153" i="1" s="1"/>
  <c r="D1151" i="1"/>
  <c r="C1151" i="1"/>
  <c r="G1151" i="1" s="1"/>
  <c r="H1150" i="1"/>
  <c r="D1150" i="1"/>
  <c r="C1150" i="1"/>
  <c r="G1150" i="1" s="1"/>
  <c r="H1149" i="1"/>
  <c r="D1149" i="1"/>
  <c r="C1149" i="1"/>
  <c r="G1149" i="1" s="1"/>
  <c r="D1148" i="1"/>
  <c r="C1148" i="1"/>
  <c r="G1148" i="1" s="1"/>
  <c r="D1147" i="1"/>
  <c r="C1147" i="1"/>
  <c r="G1147" i="1" s="1"/>
  <c r="H1146" i="1"/>
  <c r="D1146" i="1"/>
  <c r="C1146" i="1"/>
  <c r="G1146" i="1" s="1"/>
  <c r="H1145" i="1"/>
  <c r="D1145" i="1"/>
  <c r="C1145" i="1"/>
  <c r="G1145" i="1" s="1"/>
  <c r="D1144" i="1"/>
  <c r="C1144" i="1"/>
  <c r="G1144" i="1" s="1"/>
  <c r="D1143" i="1"/>
  <c r="C1143" i="1"/>
  <c r="G1143" i="1" s="1"/>
  <c r="H1142" i="1"/>
  <c r="D1142" i="1"/>
  <c r="C1142" i="1"/>
  <c r="G1142" i="1" s="1"/>
  <c r="H1141" i="1"/>
  <c r="D1141" i="1"/>
  <c r="C1141" i="1"/>
  <c r="G1141" i="1" s="1"/>
  <c r="D1140" i="1"/>
  <c r="C1140" i="1"/>
  <c r="G1140" i="1" s="1"/>
  <c r="D1139" i="1"/>
  <c r="C1139" i="1"/>
  <c r="G1139" i="1" s="1"/>
  <c r="H1138" i="1"/>
  <c r="D1138" i="1"/>
  <c r="C1138" i="1"/>
  <c r="G1138" i="1" s="1"/>
  <c r="H1137" i="1"/>
  <c r="D1137" i="1"/>
  <c r="C1137" i="1"/>
  <c r="G1137" i="1" s="1"/>
  <c r="D1136" i="1"/>
  <c r="C1136" i="1"/>
  <c r="G1136" i="1" s="1"/>
  <c r="D1135" i="1"/>
  <c r="C1135" i="1"/>
  <c r="G1135" i="1" s="1"/>
  <c r="H1134" i="1"/>
  <c r="D1134" i="1"/>
  <c r="C1134" i="1"/>
  <c r="G1134" i="1" s="1"/>
  <c r="H1133" i="1"/>
  <c r="D1133" i="1"/>
  <c r="C1133" i="1"/>
  <c r="G1133" i="1" s="1"/>
  <c r="D1132" i="1"/>
  <c r="C1132" i="1"/>
  <c r="G1132" i="1" s="1"/>
  <c r="D1131" i="1"/>
  <c r="C1131" i="1"/>
  <c r="G1131" i="1" s="1"/>
  <c r="H1130" i="1"/>
  <c r="D1130" i="1"/>
  <c r="C1130" i="1"/>
  <c r="G1130" i="1" s="1"/>
  <c r="H1129" i="1"/>
  <c r="D1129" i="1"/>
  <c r="C1129" i="1"/>
  <c r="G1129" i="1" s="1"/>
  <c r="D1128" i="1"/>
  <c r="C1128" i="1"/>
  <c r="G1128" i="1" s="1"/>
  <c r="D1127" i="1"/>
  <c r="C1127" i="1"/>
  <c r="G1127" i="1" s="1"/>
  <c r="H1126" i="1"/>
  <c r="D1126" i="1"/>
  <c r="C1126" i="1"/>
  <c r="G1126" i="1" s="1"/>
  <c r="H1125" i="1"/>
  <c r="D1125" i="1"/>
  <c r="C1125" i="1"/>
  <c r="G1125" i="1" s="1"/>
  <c r="D1124" i="1"/>
  <c r="C1124" i="1"/>
  <c r="G1124" i="1" s="1"/>
  <c r="D1123" i="1"/>
  <c r="C1123" i="1"/>
  <c r="G1123" i="1" s="1"/>
  <c r="H1122" i="1"/>
  <c r="D1122" i="1"/>
  <c r="C1122" i="1"/>
  <c r="G1122" i="1" s="1"/>
  <c r="H1121" i="1"/>
  <c r="D1121" i="1"/>
  <c r="C1121" i="1"/>
  <c r="G1121" i="1" s="1"/>
  <c r="D1120" i="1"/>
  <c r="C1120" i="1"/>
  <c r="G1120" i="1" s="1"/>
  <c r="D1119" i="1"/>
  <c r="C1119" i="1"/>
  <c r="G1119" i="1" s="1"/>
  <c r="H1118" i="1"/>
  <c r="D1118" i="1"/>
  <c r="C1118" i="1"/>
  <c r="G1118" i="1" s="1"/>
  <c r="H1117" i="1"/>
  <c r="D1117" i="1"/>
  <c r="C1117" i="1"/>
  <c r="G1117" i="1" s="1"/>
  <c r="D1116" i="1"/>
  <c r="C1116" i="1"/>
  <c r="G1116" i="1" s="1"/>
  <c r="D1115" i="1"/>
  <c r="C1115" i="1"/>
  <c r="G1115" i="1" s="1"/>
  <c r="H1114" i="1"/>
  <c r="D1114" i="1"/>
  <c r="C1114" i="1"/>
  <c r="G1114" i="1" s="1"/>
  <c r="H1113" i="1"/>
  <c r="D1113" i="1"/>
  <c r="C1113" i="1"/>
  <c r="G1113" i="1" s="1"/>
  <c r="D1112" i="1"/>
  <c r="C1112" i="1"/>
  <c r="G1112" i="1" s="1"/>
  <c r="D1111" i="1"/>
  <c r="C1111" i="1"/>
  <c r="G1111" i="1" s="1"/>
  <c r="H1110" i="1"/>
  <c r="D1110" i="1"/>
  <c r="C1110" i="1"/>
  <c r="G1110" i="1" s="1"/>
  <c r="H1109" i="1"/>
  <c r="D1109" i="1"/>
  <c r="C1109" i="1"/>
  <c r="G1109" i="1" s="1"/>
  <c r="D1108" i="1"/>
  <c r="C1108" i="1"/>
  <c r="G1108" i="1" s="1"/>
  <c r="D1107" i="1"/>
  <c r="C1107" i="1"/>
  <c r="G1107" i="1" s="1"/>
  <c r="H1106" i="1"/>
  <c r="D1106" i="1"/>
  <c r="C1106" i="1"/>
  <c r="G1106" i="1" s="1"/>
  <c r="H1105" i="1"/>
  <c r="D1105" i="1"/>
  <c r="C1105" i="1"/>
  <c r="G1105" i="1" s="1"/>
  <c r="D1104" i="1"/>
  <c r="C1104" i="1"/>
  <c r="G1104" i="1" s="1"/>
  <c r="D1103" i="1"/>
  <c r="C1103" i="1"/>
  <c r="G1103" i="1" s="1"/>
  <c r="H1102" i="1"/>
  <c r="D1102" i="1"/>
  <c r="C1102" i="1"/>
  <c r="G1102" i="1" s="1"/>
  <c r="H1101" i="1"/>
  <c r="D1101" i="1"/>
  <c r="C1101" i="1"/>
  <c r="G1101" i="1" s="1"/>
  <c r="D1100" i="1"/>
  <c r="C1100" i="1"/>
  <c r="G1100" i="1" s="1"/>
  <c r="D1099" i="1"/>
  <c r="C1099" i="1"/>
  <c r="G1099" i="1" s="1"/>
  <c r="H1098" i="1"/>
  <c r="D1098" i="1"/>
  <c r="C1098" i="1"/>
  <c r="D1097" i="1"/>
  <c r="H1097" i="1" s="1"/>
  <c r="C1097" i="1"/>
  <c r="D1096" i="1"/>
  <c r="C1096" i="1"/>
  <c r="G1096" i="1" s="1"/>
  <c r="D1095" i="1"/>
  <c r="C1095" i="1"/>
  <c r="G1095" i="1" s="1"/>
  <c r="H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4" i="9" l="1"/>
  <c r="E37" i="9"/>
  <c r="B37" i="9" s="1"/>
  <c r="B236" i="9"/>
  <c r="E312" i="9"/>
  <c r="B312" i="9" s="1"/>
  <c r="H1540" i="1"/>
  <c r="E6" i="7"/>
  <c r="H1274" i="1"/>
  <c r="G1274" i="1"/>
  <c r="H1277" i="1"/>
  <c r="G1277" i="1"/>
  <c r="H1282" i="1"/>
  <c r="G1282" i="1"/>
  <c r="H1285" i="1"/>
  <c r="G1285" i="1"/>
  <c r="H1290" i="1"/>
  <c r="G1290" i="1"/>
  <c r="H1293" i="1"/>
  <c r="G1293" i="1"/>
  <c r="H1298" i="1"/>
  <c r="G1298" i="1"/>
  <c r="H1301" i="1"/>
  <c r="G1301" i="1"/>
  <c r="H1306" i="1"/>
  <c r="G1306" i="1"/>
  <c r="H1309" i="1"/>
  <c r="G1309" i="1"/>
  <c r="H1314" i="1"/>
  <c r="G1314" i="1"/>
  <c r="H1317" i="1"/>
  <c r="G1317" i="1"/>
  <c r="H1322" i="1"/>
  <c r="G1322" i="1"/>
  <c r="H1325" i="1"/>
  <c r="G1325" i="1"/>
  <c r="H1330" i="1"/>
  <c r="G1330" i="1"/>
  <c r="H1333" i="1"/>
  <c r="G1333" i="1"/>
  <c r="H1338" i="1"/>
  <c r="G1338" i="1"/>
  <c r="H1346" i="1"/>
  <c r="G1346" i="1"/>
  <c r="H1354" i="1"/>
  <c r="G1354" i="1"/>
  <c r="H1362" i="1"/>
  <c r="G1362" i="1"/>
  <c r="H1370" i="1"/>
  <c r="G1370" i="1"/>
  <c r="H1378" i="1"/>
  <c r="G1378" i="1"/>
  <c r="H1386" i="1"/>
  <c r="G1386" i="1"/>
  <c r="H1394" i="1"/>
  <c r="G1394" i="1"/>
  <c r="H1490" i="1"/>
  <c r="G1490" i="1"/>
  <c r="H1498" i="1"/>
  <c r="G1498" i="1"/>
  <c r="H1506" i="1"/>
  <c r="G1506" i="1"/>
  <c r="H1514" i="1"/>
  <c r="G1514" i="1"/>
  <c r="H1522" i="1"/>
  <c r="G1522" i="1"/>
  <c r="H1587" i="1"/>
  <c r="G1587" i="1"/>
  <c r="H1592" i="1"/>
  <c r="G1592" i="1"/>
  <c r="G1606" i="1"/>
  <c r="H1606" i="1"/>
  <c r="H1619" i="1"/>
  <c r="G1619" i="1"/>
  <c r="H1402" i="1"/>
  <c r="G1402" i="1"/>
  <c r="H1418" i="1"/>
  <c r="G1418" i="1"/>
  <c r="H1438" i="1"/>
  <c r="G1438" i="1"/>
  <c r="H1454" i="1"/>
  <c r="G1454" i="1"/>
  <c r="J1544" i="1"/>
  <c r="H1544" i="1"/>
  <c r="G1544" i="1"/>
  <c r="G1094" i="1"/>
  <c r="H1096" i="1"/>
  <c r="G1098" i="1"/>
  <c r="H1100" i="1"/>
  <c r="H1104" i="1"/>
  <c r="H1108" i="1"/>
  <c r="H1112" i="1"/>
  <c r="H1116" i="1"/>
  <c r="H1120" i="1"/>
  <c r="H1124" i="1"/>
  <c r="H1128" i="1"/>
  <c r="H1132" i="1"/>
  <c r="H1136" i="1"/>
  <c r="H1140" i="1"/>
  <c r="H1144" i="1"/>
  <c r="H1148" i="1"/>
  <c r="G1155" i="1"/>
  <c r="G1159" i="1"/>
  <c r="G1163" i="1"/>
  <c r="G1167" i="1"/>
  <c r="H1184" i="1"/>
  <c r="H1188" i="1"/>
  <c r="H1192" i="1"/>
  <c r="H1196" i="1"/>
  <c r="H1200" i="1"/>
  <c r="H1204" i="1"/>
  <c r="H1208" i="1"/>
  <c r="H1212" i="1"/>
  <c r="H1216" i="1"/>
  <c r="H1220" i="1"/>
  <c r="H1224" i="1"/>
  <c r="H1228" i="1"/>
  <c r="H1232" i="1"/>
  <c r="H1236" i="1"/>
  <c r="H1240" i="1"/>
  <c r="H1244" i="1"/>
  <c r="H1248" i="1"/>
  <c r="H1252" i="1"/>
  <c r="H1256" i="1"/>
  <c r="H1260" i="1"/>
  <c r="H1264" i="1"/>
  <c r="H1268" i="1"/>
  <c r="H1272" i="1"/>
  <c r="H1406" i="1"/>
  <c r="G1406" i="1"/>
  <c r="H1414" i="1"/>
  <c r="G1414" i="1"/>
  <c r="H1422" i="1"/>
  <c r="G1422" i="1"/>
  <c r="H1430" i="1"/>
  <c r="G1430" i="1"/>
  <c r="H1434" i="1"/>
  <c r="G1434" i="1"/>
  <c r="H1442" i="1"/>
  <c r="G1442" i="1"/>
  <c r="H1450" i="1"/>
  <c r="G1450" i="1"/>
  <c r="H1458" i="1"/>
  <c r="G1458" i="1"/>
  <c r="H1466" i="1"/>
  <c r="G1466" i="1"/>
  <c r="H1474" i="1"/>
  <c r="G1474" i="1"/>
  <c r="H1482" i="1"/>
  <c r="G1482" i="1"/>
  <c r="H1526" i="1"/>
  <c r="G1526" i="1"/>
  <c r="H1534" i="1"/>
  <c r="G1534" i="1"/>
  <c r="H1541" i="1"/>
  <c r="J1541" i="1"/>
  <c r="G1541" i="1"/>
  <c r="H1543" i="1"/>
  <c r="J1543" i="1"/>
  <c r="G1543" i="1"/>
  <c r="I1543" i="1" s="1"/>
  <c r="H1545" i="1"/>
  <c r="J1545" i="1"/>
  <c r="G1545" i="1"/>
  <c r="I1545" i="1" s="1"/>
  <c r="H1547" i="1"/>
  <c r="J1547" i="1"/>
  <c r="G1547" i="1"/>
  <c r="H1559" i="1"/>
  <c r="J1559" i="1"/>
  <c r="H1577" i="1"/>
  <c r="G1577" i="1"/>
  <c r="H1410" i="1"/>
  <c r="G1410" i="1"/>
  <c r="H1426" i="1"/>
  <c r="G1426" i="1"/>
  <c r="H1446" i="1"/>
  <c r="G1446" i="1"/>
  <c r="H1462" i="1"/>
  <c r="G1462" i="1"/>
  <c r="H1470" i="1"/>
  <c r="G1470" i="1"/>
  <c r="H1478" i="1"/>
  <c r="G1478" i="1"/>
  <c r="H1530" i="1"/>
  <c r="G1530" i="1"/>
  <c r="J1542" i="1"/>
  <c r="H1542" i="1"/>
  <c r="G1542" i="1"/>
  <c r="J1546" i="1"/>
  <c r="H1546" i="1"/>
  <c r="G1546" i="1"/>
  <c r="H1549" i="1"/>
  <c r="J1549" i="1"/>
  <c r="H1095" i="1"/>
  <c r="G1097" i="1"/>
  <c r="H1099" i="1"/>
  <c r="H1103" i="1"/>
  <c r="H1107" i="1"/>
  <c r="H1111" i="1"/>
  <c r="H1115" i="1"/>
  <c r="H1119" i="1"/>
  <c r="H1123" i="1"/>
  <c r="H1127" i="1"/>
  <c r="H1131" i="1"/>
  <c r="H1135" i="1"/>
  <c r="H1139" i="1"/>
  <c r="H1143" i="1"/>
  <c r="H1147" i="1"/>
  <c r="H1151" i="1"/>
  <c r="G1154" i="1"/>
  <c r="G1158" i="1"/>
  <c r="G1162" i="1"/>
  <c r="G1166" i="1"/>
  <c r="H1183" i="1"/>
  <c r="H1187" i="1"/>
  <c r="H1191" i="1"/>
  <c r="H1195" i="1"/>
  <c r="H1199" i="1"/>
  <c r="H1203" i="1"/>
  <c r="H1211" i="1"/>
  <c r="H1215" i="1"/>
  <c r="H1219" i="1"/>
  <c r="H1223" i="1"/>
  <c r="H1227" i="1"/>
  <c r="H1231" i="1"/>
  <c r="H1235" i="1"/>
  <c r="H1239" i="1"/>
  <c r="H1243" i="1"/>
  <c r="H1247" i="1"/>
  <c r="H1251" i="1"/>
  <c r="H1263" i="1"/>
  <c r="H1267" i="1"/>
  <c r="H1271" i="1"/>
  <c r="H1273" i="1"/>
  <c r="G1273" i="1"/>
  <c r="H1278" i="1"/>
  <c r="G1278" i="1"/>
  <c r="H1281" i="1"/>
  <c r="G1281" i="1"/>
  <c r="H1286" i="1"/>
  <c r="G1286" i="1"/>
  <c r="H1289" i="1"/>
  <c r="G1289" i="1"/>
  <c r="H1294" i="1"/>
  <c r="G1294" i="1"/>
  <c r="H1297" i="1"/>
  <c r="G1297" i="1"/>
  <c r="H1302" i="1"/>
  <c r="G1302" i="1"/>
  <c r="H1305" i="1"/>
  <c r="G1305" i="1"/>
  <c r="H1310" i="1"/>
  <c r="G1310" i="1"/>
  <c r="H1313" i="1"/>
  <c r="G1313" i="1"/>
  <c r="H1318" i="1"/>
  <c r="G1318" i="1"/>
  <c r="H1321" i="1"/>
  <c r="G1321" i="1"/>
  <c r="H1326" i="1"/>
  <c r="G1326" i="1"/>
  <c r="H1329" i="1"/>
  <c r="G1329" i="1"/>
  <c r="H1334" i="1"/>
  <c r="G1334" i="1"/>
  <c r="H1342" i="1"/>
  <c r="G1342" i="1"/>
  <c r="H1350" i="1"/>
  <c r="G1350" i="1"/>
  <c r="H1358" i="1"/>
  <c r="G1358" i="1"/>
  <c r="H1366" i="1"/>
  <c r="G1366" i="1"/>
  <c r="H1374" i="1"/>
  <c r="G1374" i="1"/>
  <c r="H1382" i="1"/>
  <c r="G1382" i="1"/>
  <c r="H1390" i="1"/>
  <c r="G1390" i="1"/>
  <c r="H1398" i="1"/>
  <c r="G1398" i="1"/>
  <c r="H1486" i="1"/>
  <c r="G1486" i="1"/>
  <c r="H1494" i="1"/>
  <c r="G1494" i="1"/>
  <c r="H1502" i="1"/>
  <c r="G1502" i="1"/>
  <c r="H1510" i="1"/>
  <c r="G1510" i="1"/>
  <c r="H1518" i="1"/>
  <c r="G1518" i="1"/>
  <c r="H1553" i="1"/>
  <c r="J1553" i="1"/>
  <c r="H1571" i="1"/>
  <c r="G1571" i="1"/>
  <c r="J1573" i="1"/>
  <c r="H1573" i="1"/>
  <c r="G1573" i="1"/>
  <c r="I1573" i="1" s="1"/>
  <c r="G1582" i="1"/>
  <c r="H1582" i="1"/>
  <c r="H1595" i="1"/>
  <c r="G1595" i="1"/>
  <c r="H1600" i="1"/>
  <c r="G1600" i="1"/>
  <c r="G1614" i="1"/>
  <c r="H1614" i="1"/>
  <c r="G156" i="9"/>
  <c r="E156" i="9" s="1"/>
  <c r="B156" i="9" s="1"/>
  <c r="F607" i="4"/>
  <c r="D597" i="4"/>
  <c r="J1567" i="1"/>
  <c r="H1567" i="1"/>
  <c r="G1567" i="1"/>
  <c r="G1576" i="1"/>
  <c r="J1578" i="1"/>
  <c r="H1578" i="1"/>
  <c r="G1578" i="1"/>
  <c r="G1590" i="1"/>
  <c r="H1590" i="1"/>
  <c r="H1603" i="1"/>
  <c r="G1603" i="1"/>
  <c r="H1608" i="1"/>
  <c r="G1608" i="1"/>
  <c r="E82" i="4"/>
  <c r="D78" i="1" s="1"/>
  <c r="F83" i="4"/>
  <c r="E230" i="4"/>
  <c r="D226" i="1" s="1"/>
  <c r="G1337" i="1"/>
  <c r="G1341" i="1"/>
  <c r="G1345" i="1"/>
  <c r="G1349" i="1"/>
  <c r="G1353" i="1"/>
  <c r="G1357" i="1"/>
  <c r="G1361" i="1"/>
  <c r="G1365" i="1"/>
  <c r="G1369" i="1"/>
  <c r="G1373" i="1"/>
  <c r="G1377" i="1"/>
  <c r="G1381" i="1"/>
  <c r="G1385" i="1"/>
  <c r="G1389" i="1"/>
  <c r="G1393" i="1"/>
  <c r="G1397" i="1"/>
  <c r="G1405" i="1"/>
  <c r="G1409" i="1"/>
  <c r="G1413" i="1"/>
  <c r="G1417" i="1"/>
  <c r="G1421" i="1"/>
  <c r="G1425" i="1"/>
  <c r="G1429" i="1"/>
  <c r="G1433" i="1"/>
  <c r="G1437" i="1"/>
  <c r="G1441" i="1"/>
  <c r="G1445" i="1"/>
  <c r="G1449" i="1"/>
  <c r="G1453" i="1"/>
  <c r="G1457" i="1"/>
  <c r="G1461" i="1"/>
  <c r="G1465" i="1"/>
  <c r="G1469" i="1"/>
  <c r="G1473" i="1"/>
  <c r="G1477" i="1"/>
  <c r="G1481" i="1"/>
  <c r="G1489" i="1"/>
  <c r="G1493" i="1"/>
  <c r="G1497" i="1"/>
  <c r="G1501" i="1"/>
  <c r="G1505" i="1"/>
  <c r="G1509" i="1"/>
  <c r="G1513" i="1"/>
  <c r="G1517" i="1"/>
  <c r="G1521" i="1"/>
  <c r="G1529" i="1"/>
  <c r="G1533" i="1"/>
  <c r="G1540" i="1"/>
  <c r="G1549" i="1"/>
  <c r="I1549" i="1" s="1"/>
  <c r="I1550" i="1"/>
  <c r="G1553" i="1"/>
  <c r="I1553" i="1" s="1"/>
  <c r="I1554" i="1"/>
  <c r="G1556" i="1"/>
  <c r="G1559" i="1"/>
  <c r="I1559" i="1" s="1"/>
  <c r="I1560" i="1"/>
  <c r="G1570" i="1"/>
  <c r="H1572" i="1"/>
  <c r="G1572" i="1"/>
  <c r="G1581" i="1"/>
  <c r="H1584" i="1"/>
  <c r="G1584" i="1"/>
  <c r="G1598" i="1"/>
  <c r="H1598" i="1"/>
  <c r="H1611" i="1"/>
  <c r="G1611" i="1"/>
  <c r="H1616" i="1"/>
  <c r="G1616" i="1"/>
  <c r="F64" i="4"/>
  <c r="D49" i="4"/>
  <c r="F431" i="4"/>
  <c r="D466" i="4"/>
  <c r="F467" i="4"/>
  <c r="D522" i="4"/>
  <c r="F529" i="4"/>
  <c r="J1562" i="1"/>
  <c r="H1564" i="1"/>
  <c r="I1564" i="1" s="1"/>
  <c r="J1564" i="1"/>
  <c r="H1565" i="1"/>
  <c r="I1565" i="1" s="1"/>
  <c r="H1568" i="1"/>
  <c r="I1568" i="1" s="1"/>
  <c r="J1568" i="1"/>
  <c r="H1569" i="1"/>
  <c r="I1569" i="1" s="1"/>
  <c r="H1574" i="1"/>
  <c r="I1574" i="1" s="1"/>
  <c r="J1574" i="1"/>
  <c r="H1575" i="1"/>
  <c r="I1575" i="1" s="1"/>
  <c r="H1579" i="1"/>
  <c r="I1579" i="1" s="1"/>
  <c r="J1579" i="1"/>
  <c r="H1580" i="1"/>
  <c r="I1580" i="1" s="1"/>
  <c r="D7" i="4"/>
  <c r="D43" i="4"/>
  <c r="F82" i="4"/>
  <c r="D134" i="4"/>
  <c r="F135" i="4"/>
  <c r="F194" i="4"/>
  <c r="D230" i="4"/>
  <c r="F237" i="4"/>
  <c r="D309" i="4"/>
  <c r="F314" i="4"/>
  <c r="D321" i="4"/>
  <c r="F322" i="4"/>
  <c r="D584" i="4"/>
  <c r="F585" i="4"/>
  <c r="D647" i="4"/>
  <c r="J1548" i="1"/>
  <c r="J1550" i="1"/>
  <c r="J1552" i="1"/>
  <c r="J1554" i="1"/>
  <c r="J1558" i="1"/>
  <c r="J1560" i="1"/>
  <c r="D202" i="4"/>
  <c r="F203" i="4"/>
  <c r="E308" i="4"/>
  <c r="D361" i="4"/>
  <c r="F366" i="4"/>
  <c r="D373" i="4"/>
  <c r="F374" i="4"/>
  <c r="E647" i="4"/>
  <c r="D641" i="1" s="1"/>
  <c r="E431" i="4"/>
  <c r="D536" i="4"/>
  <c r="F537" i="4"/>
  <c r="E584" i="4"/>
  <c r="D578" i="1" s="1"/>
  <c r="F45" i="5"/>
  <c r="D12" i="5"/>
  <c r="H1566" i="1"/>
  <c r="I1566" i="1" s="1"/>
  <c r="J1566" i="1"/>
  <c r="H1570" i="1"/>
  <c r="J1570" i="1"/>
  <c r="H1576" i="1"/>
  <c r="J1576" i="1"/>
  <c r="H1581" i="1"/>
  <c r="J1581" i="1"/>
  <c r="G1583" i="1"/>
  <c r="H1586" i="1"/>
  <c r="G1591" i="1"/>
  <c r="H1594" i="1"/>
  <c r="G1599" i="1"/>
  <c r="H1602" i="1"/>
  <c r="G1607" i="1"/>
  <c r="H1610" i="1"/>
  <c r="G1615" i="1"/>
  <c r="H1618" i="1"/>
  <c r="F74" i="4"/>
  <c r="D106" i="4"/>
  <c r="F178" i="4"/>
  <c r="D164" i="4"/>
  <c r="F189" i="4"/>
  <c r="D262" i="4"/>
  <c r="F263" i="4"/>
  <c r="E418" i="4"/>
  <c r="D413" i="1" s="1"/>
  <c r="E535" i="4"/>
  <c r="I22" i="3"/>
  <c r="H24" i="9"/>
  <c r="G24" i="9"/>
  <c r="D629" i="4"/>
  <c r="F70" i="5"/>
  <c r="H316" i="9"/>
  <c r="H315" i="9"/>
  <c r="E147" i="5"/>
  <c r="D1152" i="1" s="1"/>
  <c r="G336" i="9"/>
  <c r="E336" i="9" s="1"/>
  <c r="B336" i="9" s="1"/>
  <c r="F178" i="5"/>
  <c r="D648" i="4"/>
  <c r="G314" i="9"/>
  <c r="E314" i="9" s="1"/>
  <c r="B314" i="9" s="1"/>
  <c r="F89" i="5"/>
  <c r="D88" i="5"/>
  <c r="D7" i="5"/>
  <c r="F274" i="5"/>
  <c r="E141" i="6"/>
  <c r="G316" i="9"/>
  <c r="E316" i="9" s="1"/>
  <c r="B316" i="9" s="1"/>
  <c r="G315" i="9"/>
  <c r="E315" i="9" s="1"/>
  <c r="B315" i="9" s="1"/>
  <c r="E339" i="9"/>
  <c r="B339" i="9" s="1"/>
  <c r="D255" i="5"/>
  <c r="D5" i="6"/>
  <c r="D89" i="6"/>
  <c r="F150" i="5"/>
  <c r="D203" i="5"/>
  <c r="D177" i="5" s="1"/>
  <c r="F219" i="5"/>
  <c r="F277" i="5"/>
  <c r="D35" i="6"/>
  <c r="D129" i="6"/>
  <c r="G310" i="9"/>
  <c r="H309" i="9"/>
  <c r="M228" i="9"/>
  <c r="G309" i="9"/>
  <c r="E309" i="9" s="1"/>
  <c r="B309" i="9" s="1"/>
  <c r="H308" i="9"/>
  <c r="E308" i="9" s="1"/>
  <c r="B308" i="9" s="1"/>
  <c r="G302" i="9"/>
  <c r="E302" i="9" s="1"/>
  <c r="B302" i="9" s="1"/>
  <c r="G301" i="9"/>
  <c r="E301" i="9" s="1"/>
  <c r="B301" i="9" s="1"/>
  <c r="G300" i="9"/>
  <c r="E300" i="9" s="1"/>
  <c r="B300" i="9" s="1"/>
  <c r="L228" i="9"/>
  <c r="F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10" i="9"/>
  <c r="G216" i="9"/>
  <c r="E216" i="9" s="1"/>
  <c r="B216"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7" i="9"/>
  <c r="E217" i="9" s="1"/>
  <c r="B217" i="9" s="1"/>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E88" i="5"/>
  <c r="D1093" i="1" s="1"/>
  <c r="D147" i="5"/>
  <c r="D69" i="5" s="1"/>
  <c r="E177" i="5"/>
  <c r="D44" i="8"/>
  <c r="F233" i="9"/>
  <c r="B233" i="9" s="1"/>
  <c r="F245" i="9"/>
  <c r="B245" i="9" s="1"/>
  <c r="B276" i="9"/>
  <c r="B284" i="9"/>
  <c r="B292" i="9"/>
  <c r="E318" i="9"/>
  <c r="B318" i="9" s="1"/>
  <c r="E326" i="9"/>
  <c r="B326" i="9" s="1"/>
  <c r="B228" i="9"/>
  <c r="F237" i="9"/>
  <c r="B237" i="9" s="1"/>
  <c r="B258" i="9"/>
  <c r="B266" i="9"/>
  <c r="F298" i="9"/>
  <c r="B324" i="9"/>
  <c r="B332" i="9"/>
  <c r="B256" i="9"/>
  <c r="B264" i="9"/>
  <c r="B272" i="9"/>
  <c r="B280" i="9"/>
  <c r="B288" i="9"/>
  <c r="E322" i="9"/>
  <c r="B322" i="9" s="1"/>
  <c r="E5" i="7" l="1"/>
  <c r="D1539" i="1"/>
  <c r="F177" i="5"/>
  <c r="H24" i="3"/>
  <c r="C1181" i="1"/>
  <c r="H23" i="3"/>
  <c r="C1074" i="1"/>
  <c r="E176" i="5"/>
  <c r="D1180" i="1" s="1"/>
  <c r="I24" i="3"/>
  <c r="D1181" i="1"/>
  <c r="K1481" i="9"/>
  <c r="G344" i="9"/>
  <c r="E344" i="9" s="1"/>
  <c r="B344" i="9" s="1"/>
  <c r="C1621" i="1"/>
  <c r="I39" i="3"/>
  <c r="E310" i="9"/>
  <c r="B310" i="9" s="1"/>
  <c r="G343" i="9"/>
  <c r="E343" i="9" s="1"/>
  <c r="H19" i="9"/>
  <c r="E19" i="9" s="1"/>
  <c r="B19" i="9" s="1"/>
  <c r="F255" i="5"/>
  <c r="D251" i="5"/>
  <c r="C1259" i="1"/>
  <c r="E24" i="9"/>
  <c r="D529" i="1"/>
  <c r="F12" i="5"/>
  <c r="C1017" i="1"/>
  <c r="F536" i="4"/>
  <c r="D535" i="4"/>
  <c r="C530" i="1"/>
  <c r="F373" i="4"/>
  <c r="C368" i="1"/>
  <c r="F647" i="4"/>
  <c r="C641" i="1"/>
  <c r="F321" i="4"/>
  <c r="C316" i="1"/>
  <c r="F230" i="4"/>
  <c r="C226" i="1"/>
  <c r="I1570" i="1"/>
  <c r="E6" i="4"/>
  <c r="I1578" i="1"/>
  <c r="F597" i="4"/>
  <c r="C591" i="1"/>
  <c r="I1542" i="1"/>
  <c r="F129" i="6"/>
  <c r="C1525" i="1"/>
  <c r="G338" i="9"/>
  <c r="E338" i="9" s="1"/>
  <c r="B338" i="9" s="1"/>
  <c r="F203" i="5"/>
  <c r="C1207" i="1"/>
  <c r="H22" i="3"/>
  <c r="D6" i="5"/>
  <c r="F7" i="5"/>
  <c r="C1012" i="1"/>
  <c r="E69" i="5"/>
  <c r="F164" i="4"/>
  <c r="D152" i="4"/>
  <c r="C160" i="1"/>
  <c r="E430" i="4"/>
  <c r="D425" i="1"/>
  <c r="F202" i="4"/>
  <c r="C198" i="1"/>
  <c r="F43" i="4"/>
  <c r="C39" i="1"/>
  <c r="F522" i="4"/>
  <c r="C516" i="1"/>
  <c r="D430" i="4"/>
  <c r="I1581" i="1"/>
  <c r="I1567" i="1"/>
  <c r="I1546" i="1"/>
  <c r="F147" i="5"/>
  <c r="C1152" i="1"/>
  <c r="F35" i="6"/>
  <c r="H28" i="3"/>
  <c r="C1431" i="1"/>
  <c r="F89" i="6"/>
  <c r="C1485" i="1"/>
  <c r="I31" i="3"/>
  <c r="D1537" i="1"/>
  <c r="F88" i="5"/>
  <c r="C1093" i="1"/>
  <c r="F648" i="4"/>
  <c r="C642" i="1"/>
  <c r="F361" i="4"/>
  <c r="D360" i="4"/>
  <c r="C356" i="1"/>
  <c r="F584" i="4"/>
  <c r="C578" i="1"/>
  <c r="F309" i="4"/>
  <c r="D308" i="4"/>
  <c r="C304" i="1"/>
  <c r="D6" i="4"/>
  <c r="F7" i="4"/>
  <c r="C3" i="1"/>
  <c r="F49" i="4"/>
  <c r="C45" i="1"/>
  <c r="I1541" i="1"/>
  <c r="I1544" i="1"/>
  <c r="G348" i="9"/>
  <c r="E348" i="9" s="1"/>
  <c r="D141" i="6"/>
  <c r="F5" i="6"/>
  <c r="H27" i="3"/>
  <c r="C1401" i="1"/>
  <c r="F629" i="4"/>
  <c r="C623" i="1"/>
  <c r="F262" i="4"/>
  <c r="C258" i="1"/>
  <c r="F106" i="4"/>
  <c r="C102" i="1"/>
  <c r="E417" i="4"/>
  <c r="D412" i="1" s="1"/>
  <c r="D303" i="1"/>
  <c r="C130" i="1"/>
  <c r="F134" i="4"/>
  <c r="F466" i="4"/>
  <c r="C460" i="1"/>
  <c r="H78" i="1"/>
  <c r="G78" i="1"/>
  <c r="I1576" i="1"/>
  <c r="E152" i="4"/>
  <c r="G1539" i="1" l="1"/>
  <c r="H1539" i="1"/>
  <c r="I33" i="3"/>
  <c r="D1538" i="1"/>
  <c r="G346" i="9"/>
  <c r="E346" i="9" s="1"/>
  <c r="H258" i="1"/>
  <c r="G258" i="1"/>
  <c r="H642" i="1"/>
  <c r="G642" i="1"/>
  <c r="H226" i="1"/>
  <c r="G226" i="1"/>
  <c r="H641" i="1"/>
  <c r="G641" i="1"/>
  <c r="H530" i="1"/>
  <c r="G530" i="1"/>
  <c r="G1259" i="1"/>
  <c r="H1259" i="1"/>
  <c r="B343" i="9"/>
  <c r="E342" i="9"/>
  <c r="G1181" i="1"/>
  <c r="H1181" i="1"/>
  <c r="E299" i="4"/>
  <c r="I18" i="3"/>
  <c r="D148" i="1"/>
  <c r="H1431" i="1"/>
  <c r="G1431" i="1"/>
  <c r="E639" i="4"/>
  <c r="D633" i="1" s="1"/>
  <c r="D424" i="1"/>
  <c r="I23" i="3"/>
  <c r="D1074" i="1"/>
  <c r="E6" i="5"/>
  <c r="H3" i="1"/>
  <c r="G3" i="1"/>
  <c r="D417" i="4"/>
  <c r="F308" i="4"/>
  <c r="C303" i="1"/>
  <c r="H356" i="1"/>
  <c r="G356" i="1"/>
  <c r="H516" i="1"/>
  <c r="G516" i="1"/>
  <c r="H198" i="1"/>
  <c r="G198" i="1"/>
  <c r="H160" i="1"/>
  <c r="G160" i="1"/>
  <c r="H1012" i="1"/>
  <c r="G1012" i="1"/>
  <c r="D640" i="4"/>
  <c r="F535" i="4"/>
  <c r="C529" i="1"/>
  <c r="F251" i="5"/>
  <c r="H25" i="3"/>
  <c r="C1255" i="1"/>
  <c r="G1074" i="1"/>
  <c r="H1074" i="1"/>
  <c r="B348" i="9"/>
  <c r="E347" i="9"/>
  <c r="F430" i="4"/>
  <c r="D639" i="4"/>
  <c r="C424" i="1"/>
  <c r="H102" i="1"/>
  <c r="G102" i="1"/>
  <c r="H623" i="1"/>
  <c r="G623" i="1"/>
  <c r="D418" i="4"/>
  <c r="F360" i="4"/>
  <c r="C355" i="1"/>
  <c r="G1093" i="1"/>
  <c r="H1093" i="1"/>
  <c r="H1485" i="1"/>
  <c r="G1485" i="1"/>
  <c r="F152" i="4"/>
  <c r="H18" i="3"/>
  <c r="D299" i="4"/>
  <c r="C148" i="1"/>
  <c r="H1525" i="1"/>
  <c r="G1525" i="1"/>
  <c r="E422" i="4"/>
  <c r="E300" i="4"/>
  <c r="D296" i="1" s="1"/>
  <c r="I17" i="3"/>
  <c r="D2" i="1"/>
  <c r="G316" i="1"/>
  <c r="H316" i="1"/>
  <c r="H368" i="1"/>
  <c r="G368" i="1"/>
  <c r="E640" i="4"/>
  <c r="D634" i="1" s="1"/>
  <c r="G460" i="1"/>
  <c r="H460" i="1"/>
  <c r="H1401" i="1"/>
  <c r="G1401" i="1"/>
  <c r="H304" i="1"/>
  <c r="G304" i="1"/>
  <c r="H130" i="1"/>
  <c r="G130" i="1"/>
  <c r="F141" i="6"/>
  <c r="H31" i="3"/>
  <c r="C1537" i="1"/>
  <c r="H45" i="1"/>
  <c r="G45" i="1"/>
  <c r="D300" i="4"/>
  <c r="F6" i="4"/>
  <c r="H17" i="3"/>
  <c r="D422" i="4"/>
  <c r="C2" i="1"/>
  <c r="H578" i="1"/>
  <c r="G578" i="1"/>
  <c r="H1152" i="1"/>
  <c r="G1152" i="1"/>
  <c r="H39" i="1"/>
  <c r="G39" i="1"/>
  <c r="H425" i="1"/>
  <c r="G425" i="1"/>
  <c r="F6" i="5"/>
  <c r="C1011" i="1"/>
  <c r="G1207" i="1"/>
  <c r="H1207" i="1"/>
  <c r="H591" i="1"/>
  <c r="G591" i="1"/>
  <c r="H1017" i="1"/>
  <c r="G1017" i="1"/>
  <c r="B24" i="9"/>
  <c r="H1621" i="1"/>
  <c r="G1621" i="1"/>
  <c r="H11" i="3"/>
  <c r="F69" i="5"/>
  <c r="D176" i="5"/>
  <c r="G1538" i="1" l="1"/>
  <c r="H1538" i="1"/>
  <c r="E345" i="9"/>
  <c r="I10" i="3" s="1"/>
  <c r="B346" i="9"/>
  <c r="G1011" i="1"/>
  <c r="N3" i="9"/>
  <c r="I11" i="3"/>
  <c r="F418" i="4"/>
  <c r="C413" i="1"/>
  <c r="G1255" i="1"/>
  <c r="H1255" i="1"/>
  <c r="H303" i="1"/>
  <c r="G303" i="1"/>
  <c r="F176" i="5"/>
  <c r="C1180" i="1"/>
  <c r="H2" i="1"/>
  <c r="G2" i="1"/>
  <c r="F300" i="4"/>
  <c r="C296" i="1"/>
  <c r="H1537" i="1"/>
  <c r="G1537" i="1"/>
  <c r="E643" i="4"/>
  <c r="E424" i="4"/>
  <c r="D419" i="1" s="1"/>
  <c r="D417" i="1"/>
  <c r="D423" i="4"/>
  <c r="D301" i="4"/>
  <c r="F299" i="4"/>
  <c r="C295" i="1"/>
  <c r="H529" i="1"/>
  <c r="G529" i="1"/>
  <c r="D424" i="4"/>
  <c r="F422" i="4"/>
  <c r="D643" i="4"/>
  <c r="C417" i="1"/>
  <c r="G299" i="9"/>
  <c r="H424" i="1"/>
  <c r="G424" i="1"/>
  <c r="F640" i="4"/>
  <c r="C634" i="1"/>
  <c r="H299" i="9"/>
  <c r="D1011" i="1"/>
  <c r="H8" i="3" s="1"/>
  <c r="G306" i="9"/>
  <c r="E306" i="9" s="1"/>
  <c r="B306" i="9" s="1"/>
  <c r="H9" i="3"/>
  <c r="H148" i="1"/>
  <c r="G148" i="1"/>
  <c r="H355" i="1"/>
  <c r="G355" i="1"/>
  <c r="F639" i="4"/>
  <c r="C633" i="1"/>
  <c r="F417" i="4"/>
  <c r="C412" i="1"/>
  <c r="E301" i="4"/>
  <c r="D297" i="1" s="1"/>
  <c r="E423" i="4"/>
  <c r="D295" i="1"/>
  <c r="M3" i="9" l="1"/>
  <c r="H295" i="1"/>
  <c r="G295" i="1"/>
  <c r="H413" i="1"/>
  <c r="G413" i="1"/>
  <c r="H412" i="1"/>
  <c r="G412" i="1"/>
  <c r="H1011" i="1"/>
  <c r="K3" i="9"/>
  <c r="I9" i="3"/>
  <c r="H634" i="1"/>
  <c r="G634" i="1"/>
  <c r="E299" i="9"/>
  <c r="F424" i="4"/>
  <c r="C419" i="1"/>
  <c r="H296" i="1"/>
  <c r="G296" i="1"/>
  <c r="H417" i="1"/>
  <c r="G417" i="1"/>
  <c r="F301" i="4"/>
  <c r="C297" i="1"/>
  <c r="D637" i="1"/>
  <c r="G1180" i="1"/>
  <c r="H1180" i="1"/>
  <c r="E425" i="4"/>
  <c r="D420" i="1" s="1"/>
  <c r="E644" i="4"/>
  <c r="D418" i="1"/>
  <c r="H20" i="9"/>
  <c r="H633" i="1"/>
  <c r="G633" i="1"/>
  <c r="F643" i="4"/>
  <c r="C637" i="1"/>
  <c r="D425" i="4"/>
  <c r="F423" i="4"/>
  <c r="D644" i="4"/>
  <c r="C418" i="1"/>
  <c r="G20" i="9"/>
  <c r="E20" i="9" s="1"/>
  <c r="B20" i="9" s="1"/>
  <c r="F425" i="4" l="1"/>
  <c r="C420" i="1"/>
  <c r="E646" i="4"/>
  <c r="D638" i="1"/>
  <c r="H419" i="1"/>
  <c r="G419" i="1"/>
  <c r="H418" i="1"/>
  <c r="G418" i="1"/>
  <c r="H637" i="1"/>
  <c r="G637" i="1"/>
  <c r="E645" i="4"/>
  <c r="D646" i="4"/>
  <c r="F644" i="4"/>
  <c r="C638" i="1"/>
  <c r="H297" i="1"/>
  <c r="G297" i="1"/>
  <c r="B299" i="9"/>
  <c r="D645" i="4"/>
  <c r="G334" i="9"/>
  <c r="E334" i="9" s="1"/>
  <c r="B334" i="9" s="1"/>
  <c r="H334" i="9"/>
  <c r="E649" i="4" l="1"/>
  <c r="D639" i="1"/>
  <c r="E650" i="4"/>
  <c r="D640" i="1"/>
  <c r="D649" i="4"/>
  <c r="F645" i="4"/>
  <c r="C639" i="1"/>
  <c r="D650" i="4"/>
  <c r="F646" i="4"/>
  <c r="C640" i="1"/>
  <c r="E298" i="9"/>
  <c r="I8" i="3" s="1"/>
  <c r="H638" i="1"/>
  <c r="G638" i="1"/>
  <c r="H420" i="1"/>
  <c r="G420" i="1"/>
  <c r="H20" i="3" l="1"/>
  <c r="F650" i="4"/>
  <c r="C644" i="1"/>
  <c r="H639" i="1"/>
  <c r="G639" i="1"/>
  <c r="I20" i="3"/>
  <c r="D644" i="1"/>
  <c r="G297" i="9"/>
  <c r="E297" i="9" s="1"/>
  <c r="B297" i="9" s="1"/>
  <c r="H640" i="1"/>
  <c r="G640" i="1"/>
  <c r="H19" i="3"/>
  <c r="F649" i="4"/>
  <c r="C643" i="1"/>
  <c r="I19" i="3"/>
  <c r="D643" i="1"/>
  <c r="H644" i="1" l="1"/>
  <c r="G644" i="1"/>
  <c r="H643" i="1"/>
  <c r="G643" i="1"/>
  <c r="H7" i="3"/>
  <c r="J3" i="9" l="1"/>
  <c r="L293" i="9" l="1"/>
  <c r="F293" i="9" s="1"/>
  <c r="H295" i="9"/>
  <c r="G295" i="9"/>
  <c r="E295" i="9" s="1"/>
  <c r="H18" i="9"/>
  <c r="G18" i="9"/>
  <c r="I13" i="9"/>
  <c r="I8" i="9"/>
  <c r="M15" i="9"/>
  <c r="I5" i="9"/>
  <c r="K11" i="9"/>
  <c r="J17" i="9"/>
  <c r="K8" i="9"/>
  <c r="J13" i="9"/>
  <c r="J10" i="9"/>
  <c r="I11" i="9"/>
  <c r="L16" i="9"/>
  <c r="K13" i="9"/>
  <c r="K10" i="9"/>
  <c r="G16" i="9"/>
  <c r="H21" i="9"/>
  <c r="K7" i="9"/>
  <c r="J12" i="9"/>
  <c r="J9" i="9"/>
  <c r="H15" i="9"/>
  <c r="I7" i="9"/>
  <c r="K6" i="9"/>
  <c r="J11" i="9"/>
  <c r="I17" i="9"/>
  <c r="H22" i="9"/>
  <c r="J8" i="9"/>
  <c r="G15" i="9"/>
  <c r="G22" i="9"/>
  <c r="E22" i="9" s="1"/>
  <c r="B22" i="9" s="1"/>
  <c r="J7" i="9"/>
  <c r="I12" i="9"/>
  <c r="I9" i="9"/>
  <c r="H16" i="9"/>
  <c r="I6" i="9"/>
  <c r="K12" i="9"/>
  <c r="G17" i="9"/>
  <c r="K9" i="9"/>
  <c r="L15" i="9"/>
  <c r="G21" i="9"/>
  <c r="K5" i="9"/>
  <c r="M16" i="9"/>
  <c r="J6" i="9"/>
  <c r="H17" i="9"/>
  <c r="J5" i="9"/>
  <c r="E17" i="9" l="1"/>
  <c r="B17" i="9" s="1"/>
  <c r="E9" i="9"/>
  <c r="B9" i="9" s="1"/>
  <c r="E15" i="9"/>
  <c r="E16" i="9"/>
  <c r="B16" i="9" s="1"/>
  <c r="E11" i="9"/>
  <c r="B11" i="9" s="1"/>
  <c r="E8" i="9"/>
  <c r="B8" i="9" s="1"/>
  <c r="B295" i="9"/>
  <c r="E23" i="9"/>
  <c r="I7" i="3" s="1"/>
  <c r="F16" i="9"/>
  <c r="E21" i="9"/>
  <c r="B21" i="9" s="1"/>
  <c r="E12" i="9"/>
  <c r="B12" i="9" s="1"/>
  <c r="E10" i="9"/>
  <c r="B10" i="9" s="1"/>
  <c r="E13" i="9"/>
  <c r="B13" i="9" s="1"/>
  <c r="F15" i="9"/>
  <c r="F14" i="9" s="1"/>
  <c r="E6" i="9"/>
  <c r="B6" i="9" s="1"/>
  <c r="E7" i="9"/>
  <c r="B7" i="9" s="1"/>
  <c r="E5" i="9"/>
  <c r="E18" i="9"/>
  <c r="B18" i="9" s="1"/>
  <c r="B293" i="9"/>
  <c r="F23" i="9"/>
  <c r="B15" i="9" l="1"/>
  <c r="E14" i="9"/>
  <c r="I13" i="3" s="1"/>
  <c r="F3" i="9"/>
  <c r="B5" i="9"/>
  <c r="E4" i="9"/>
  <c r="E3" i="9" s="1"/>
</calcChain>
</file>

<file path=xl/sharedStrings.xml><?xml version="1.0" encoding="utf-8"?>
<sst xmlns="http://schemas.openxmlformats.org/spreadsheetml/2006/main" count="4733" uniqueCount="3656">
  <si>
    <t>Obveznik:</t>
  </si>
  <si>
    <t>18161 - SREDNJA ŠKOLA METKOVIĆ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</si>
  <si>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</si>
  <si>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</si>
  <si>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</si>
  <si>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</si>
  <si>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</si>
  <si>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</si>
  <si>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</si>
  <si>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</si>
  <si>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</si>
  <si>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</si>
  <si>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</si>
  <si>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</si>
  <si>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</si>
  <si>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</si>
  <si>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</si>
  <si>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</si>
  <si>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</si>
  <si>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</si>
  <si>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</si>
  <si>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</si>
  <si>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</si>
  <si>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</si>
  <si>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</si>
  <si>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</si>
  <si>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</si>
  <si>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</si>
  <si>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</si>
  <si>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</si>
  <si>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</si>
  <si>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</si>
  <si>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</si>
  <si>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</si>
  <si>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</si>
  <si>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</si>
  <si>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</si>
  <si>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</si>
  <si>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</si>
  <si>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</si>
  <si>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</si>
  <si>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</si>
  <si>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</si>
  <si>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</si>
  <si>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</si>
  <si>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</si>
  <si>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</si>
  <si>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</si>
  <si>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</si>
  <si>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</si>
  <si>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</si>
  <si>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</si>
  <si>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</si>
  <si>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</si>
  <si>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</si>
  <si>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</si>
  <si>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</si>
  <si>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</si>
  <si>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</si>
  <si>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</si>
  <si>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</si>
  <si>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</si>
  <si>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</si>
  <si>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</si>
  <si>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</si>
  <si>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</si>
  <si>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</si>
  <si>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</si>
  <si>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</si>
  <si>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</si>
  <si>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</si>
  <si>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</si>
  <si>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</si>
  <si>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</si>
  <si>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</si>
  <si>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</si>
  <si>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</si>
  <si>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</si>
  <si>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</si>
  <si>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</si>
  <si>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</si>
  <si>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</si>
  <si>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</si>
  <si>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</si>
  <si>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</si>
  <si>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</si>
  <si>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</si>
  <si>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</si>
  <si>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</si>
  <si>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</si>
  <si>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</si>
  <si>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</si>
  <si>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</si>
  <si>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</si>
  <si>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</si>
  <si>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</si>
  <si>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</si>
  <si>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</si>
  <si>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</si>
  <si>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</si>
  <si>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</si>
  <si>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</si>
  <si>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</si>
  <si>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</si>
  <si>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</si>
  <si>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</si>
  <si>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</si>
  <si>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</si>
  <si>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</si>
  <si>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</si>
  <si>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</si>
  <si>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</si>
  <si>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</si>
  <si>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</si>
  <si>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</si>
  <si>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</si>
  <si>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</si>
  <si>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</si>
  <si>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</si>
  <si>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</si>
  <si>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</si>
  <si>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</si>
  <si>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</si>
  <si>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</si>
  <si>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</si>
  <si>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</si>
  <si>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</si>
  <si>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</si>
  <si>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</si>
  <si>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</si>
  <si>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</si>
  <si>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</si>
  <si>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</si>
  <si>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</si>
  <si>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</si>
  <si>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</si>
  <si>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</si>
  <si>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</si>
  <si>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</si>
  <si>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</si>
  <si>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</si>
  <si>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</si>
  <si>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</si>
  <si>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</si>
  <si>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</si>
  <si>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</si>
  <si>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</si>
  <si>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</si>
  <si>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</si>
  <si>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</si>
  <si>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</si>
  <si>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</si>
  <si>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</si>
  <si>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</si>
  <si>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</si>
  <si>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</si>
  <si>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</si>
  <si>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</si>
  <si>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</si>
  <si>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</si>
  <si>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</si>
  <si>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</si>
  <si>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</si>
  <si>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</si>
  <si>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</si>
  <si>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</si>
  <si>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</si>
  <si>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</si>
  <si>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</si>
  <si>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</si>
  <si>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</si>
  <si>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</si>
  <si>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</si>
  <si>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</si>
  <si>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</si>
  <si>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</si>
  <si>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</si>
  <si>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</si>
  <si>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</si>
  <si>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</si>
  <si>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</si>
  <si>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</si>
  <si>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</si>
  <si>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</si>
  <si>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</si>
  <si>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</si>
  <si>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</si>
  <si>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</si>
  <si>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</si>
  <si>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</si>
  <si>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</si>
  <si>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</si>
  <si>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</si>
  <si>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</si>
  <si>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</si>
  <si>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</si>
  <si>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</si>
  <si>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</si>
  <si>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</si>
  <si>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</si>
  <si>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</si>
  <si>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</si>
  <si>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</si>
  <si>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</si>
  <si>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</si>
  <si>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</si>
  <si>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</si>
  <si>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</si>
  <si>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</si>
  <si>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</si>
  <si>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</si>
  <si>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</si>
  <si>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</si>
  <si>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</si>
  <si>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</si>
  <si>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</si>
  <si>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</si>
  <si>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</si>
  <si>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</si>
  <si>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</si>
  <si>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</si>
  <si>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</si>
  <si>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</si>
  <si>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</si>
  <si>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</si>
  <si>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</si>
  <si>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</si>
  <si>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</si>
  <si>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</si>
  <si>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</si>
  <si>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</si>
  <si>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</si>
  <si>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</si>
  <si>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</si>
  <si>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</si>
  <si>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</si>
  <si>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</si>
  <si>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</si>
  <si>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</si>
  <si>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</si>
  <si>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</si>
  <si>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</si>
  <si>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</si>
  <si>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</si>
  <si>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</si>
  <si>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</si>
  <si>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</si>
  <si>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</si>
  <si>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</si>
  <si>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</si>
  <si>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</si>
  <si>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</si>
  <si>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</si>
  <si>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</si>
  <si>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</si>
  <si>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</si>
  <si>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</si>
  <si>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</si>
  <si>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</si>
  <si>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</si>
  <si>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</si>
  <si>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</si>
  <si>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</si>
  <si>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</si>
  <si>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</si>
  <si>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</si>
  <si>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</si>
  <si>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</si>
  <si>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</si>
  <si>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</si>
  <si>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</si>
  <si>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</si>
  <si>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</si>
  <si>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</si>
  <si>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</si>
  <si>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</si>
  <si>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</si>
  <si>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</si>
  <si>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</si>
  <si>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</si>
  <si>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</si>
  <si>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</si>
  <si>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</si>
  <si>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</si>
  <si>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</si>
  <si>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</si>
  <si>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</si>
  <si>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</si>
  <si>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</si>
  <si>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</si>
  <si>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</si>
  <si>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</si>
  <si>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</si>
  <si>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</si>
  <si>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</si>
  <si>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</si>
  <si>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</si>
  <si>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</si>
  <si>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</si>
  <si>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</si>
  <si>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</si>
  <si>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</si>
  <si>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</si>
  <si>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</si>
  <si>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</si>
  <si>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</si>
  <si>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</si>
  <si>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</si>
  <si>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</si>
  <si>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</si>
  <si>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</si>
  <si>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</si>
  <si>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</si>
  <si>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</si>
  <si>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</si>
  <si>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</si>
  <si>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</si>
  <si>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</si>
  <si>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</si>
  <si>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</si>
  <si>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</si>
  <si>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</si>
  <si>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</si>
  <si>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</si>
  <si>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</si>
  <si>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</si>
  <si>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</si>
  <si>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</si>
  <si>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</si>
  <si>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</si>
  <si>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</si>
  <si>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</si>
  <si>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</si>
  <si>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</si>
  <si>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</si>
  <si>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</si>
  <si>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</si>
  <si>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</si>
  <si>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</si>
  <si>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</si>
  <si>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</si>
  <si>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</si>
  <si>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</si>
  <si>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</si>
  <si>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</si>
  <si>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</si>
  <si>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</si>
  <si>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</si>
  <si>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</si>
  <si>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</si>
  <si>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</si>
  <si>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</si>
  <si>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</si>
  <si>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</si>
  <si>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</si>
  <si>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</si>
  <si>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</si>
  <si>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</si>
  <si>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</si>
  <si>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</si>
  <si>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</si>
  <si>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</si>
  <si>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</si>
  <si>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</si>
  <si>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</si>
  <si>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</si>
  <si>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</si>
  <si>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</si>
  <si>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</si>
  <si>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</si>
  <si>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</si>
  <si>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</si>
  <si>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</si>
  <si>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</si>
  <si>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</si>
  <si>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</si>
  <si>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</si>
  <si>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</si>
  <si>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</si>
  <si>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</si>
  <si>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</si>
  <si>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</si>
  <si>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</si>
  <si>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</si>
  <si>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</si>
  <si>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</si>
  <si>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</si>
  <si>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</si>
  <si>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</si>
  <si>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</si>
  <si>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</si>
  <si>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</si>
  <si>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</si>
  <si>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</si>
  <si>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</si>
  <si>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</si>
  <si>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</si>
  <si>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</si>
  <si>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</si>
  <si>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</si>
  <si>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</si>
  <si>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</si>
  <si>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</si>
  <si>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</si>
  <si>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</si>
  <si>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</si>
  <si>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</si>
  <si>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</si>
  <si>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</si>
  <si>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</si>
  <si>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</si>
  <si>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</si>
  <si>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</si>
  <si>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</si>
  <si>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</si>
  <si>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</si>
  <si>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</si>
  <si>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</si>
  <si>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</si>
  <si>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</si>
  <si>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</si>
  <si>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</si>
  <si>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</si>
  <si>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</si>
  <si>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</si>
  <si>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</si>
  <si>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</si>
  <si>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</si>
  <si>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</si>
  <si>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</si>
  <si>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</si>
  <si>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</si>
  <si>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</si>
  <si>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</si>
  <si>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</si>
  <si>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</si>
  <si>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</si>
  <si>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</si>
  <si>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</si>
  <si>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</si>
  <si>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</si>
  <si>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</si>
  <si>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</si>
  <si>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</si>
  <si>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</si>
  <si>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</si>
  <si>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</si>
  <si>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</si>
  <si>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</si>
  <si>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</si>
  <si>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</si>
  <si>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</si>
  <si>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</si>
  <si>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</si>
  <si>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</si>
  <si>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</si>
  <si>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</si>
  <si>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</si>
  <si>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</si>
  <si>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</si>
  <si>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</si>
  <si>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</si>
  <si>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</si>
  <si>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</si>
  <si>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</si>
  <si>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</si>
  <si>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</si>
  <si>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</si>
  <si>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</si>
  <si>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</si>
  <si>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</si>
  <si>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</si>
  <si>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</si>
  <si>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</si>
  <si>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</si>
  <si>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</si>
  <si>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</si>
  <si>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</si>
  <si>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</si>
  <si>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</si>
  <si>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</si>
  <si>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</si>
  <si>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</si>
  <si>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</si>
  <si>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</si>
  <si>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</si>
  <si>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</si>
  <si>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</si>
  <si>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</si>
  <si>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</si>
  <si>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</si>
  <si>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</si>
  <si>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</si>
  <si>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</si>
  <si>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</si>
  <si>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</si>
  <si>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</si>
  <si>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</si>
  <si>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</si>
  <si>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</si>
  <si>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</si>
  <si>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</si>
  <si>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</si>
  <si>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</si>
  <si>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</si>
  <si>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</si>
  <si>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</si>
  <si>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</si>
  <si>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</si>
  <si>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</si>
  <si>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</si>
  <si>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</si>
  <si>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</si>
  <si>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</si>
  <si>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</si>
  <si>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</si>
  <si>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</si>
  <si>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</si>
  <si>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</si>
  <si>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</si>
  <si>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</si>
  <si>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</si>
  <si>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</si>
  <si>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</si>
  <si>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</si>
  <si>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</si>
  <si>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</si>
  <si>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</si>
  <si>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</si>
  <si>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</si>
  <si>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</si>
  <si>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</si>
  <si>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</si>
  <si>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</si>
  <si>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</si>
  <si>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</si>
  <si>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</si>
  <si>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</si>
  <si>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</si>
  <si>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</si>
  <si>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</si>
  <si>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</si>
  <si>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</si>
  <si>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</si>
  <si>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</si>
  <si>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</si>
  <si>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</si>
  <si>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</si>
  <si>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</si>
  <si>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</si>
  <si>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</si>
  <si>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</si>
  <si>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</si>
  <si>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</si>
  <si>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</si>
  <si>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</si>
  <si>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</si>
  <si>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</si>
  <si>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</si>
  <si>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</si>
  <si>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</si>
  <si>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</si>
  <si>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</si>
  <si>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</si>
  <si>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</si>
  <si>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</si>
  <si>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</si>
  <si>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</si>
  <si>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</si>
  <si>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</si>
  <si>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</si>
  <si>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</si>
  <si>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</si>
  <si>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</si>
  <si>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</si>
  <si>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</si>
  <si>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</si>
  <si>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</si>
  <si>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</si>
  <si>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</si>
  <si>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</si>
  <si>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</si>
  <si>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</si>
  <si>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</si>
  <si>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</si>
  <si>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</si>
  <si>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</si>
  <si>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</si>
  <si>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</si>
  <si>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</si>
  <si>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</si>
  <si>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</si>
  <si>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</si>
  <si>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</si>
  <si>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</si>
  <si>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</si>
  <si>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</si>
  <si>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</si>
  <si>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</si>
  <si>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</si>
  <si>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</si>
  <si>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</si>
  <si>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</si>
  <si>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</si>
  <si>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</si>
  <si>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</si>
  <si>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</si>
  <si>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</si>
  <si>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</si>
  <si>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</si>
  <si>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</si>
  <si>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</si>
  <si>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</si>
  <si>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</si>
  <si>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</si>
  <si>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</si>
  <si>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</si>
  <si>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</si>
  <si>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</si>
  <si>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</si>
  <si>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</si>
  <si>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</si>
  <si>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</si>
  <si>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</si>
  <si>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</si>
  <si>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</si>
  <si>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</si>
  <si>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</si>
  <si>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</si>
  <si>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</si>
  <si>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</si>
  <si>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</si>
  <si>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</si>
  <si>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</si>
  <si>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</si>
  <si>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</si>
  <si>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</si>
  <si>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</si>
  <si>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</si>
  <si>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</si>
  <si>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</si>
  <si>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</si>
  <si>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</si>
  <si>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</si>
  <si>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</si>
  <si>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</si>
  <si>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</si>
  <si>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</si>
  <si>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</si>
  <si>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</si>
  <si>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</si>
  <si>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</si>
  <si>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</si>
  <si>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</si>
  <si>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</si>
  <si>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</si>
  <si>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</si>
  <si>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</si>
  <si>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</si>
  <si>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</si>
  <si>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</si>
  <si>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</si>
  <si>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</si>
  <si>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</si>
  <si>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</si>
  <si>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</si>
  <si>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</si>
  <si>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</si>
  <si>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</si>
  <si>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</si>
  <si>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</si>
  <si>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</si>
  <si>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</si>
  <si>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</si>
  <si>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</si>
  <si>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</si>
  <si>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</si>
  <si>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</si>
  <si>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</si>
  <si>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</si>
  <si>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</si>
  <si>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</si>
  <si>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</si>
  <si>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</si>
  <si>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</si>
  <si>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</si>
  <si>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</si>
  <si>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</si>
  <si>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</si>
  <si>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</si>
  <si>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</si>
  <si>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</si>
  <si>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</si>
  <si>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</si>
  <si>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</si>
  <si>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</si>
  <si>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</si>
  <si>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</si>
  <si>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</si>
  <si>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</si>
  <si>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</si>
  <si>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</si>
  <si>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</si>
  <si>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</si>
  <si>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</si>
  <si>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</si>
  <si>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</si>
  <si>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</si>
  <si>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</si>
  <si>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</si>
  <si>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</si>
  <si>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</si>
  <si>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</si>
  <si>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</si>
  <si>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</si>
  <si>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</si>
  <si>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</si>
  <si>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</si>
  <si>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</si>
  <si>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</si>
  <si>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</si>
  <si>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</si>
  <si>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</si>
  <si>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</si>
  <si>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</si>
  <si>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</si>
  <si>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</si>
  <si>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</si>
  <si>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</si>
  <si>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</si>
  <si>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</si>
  <si>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</si>
  <si>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</si>
  <si>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</si>
  <si>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</si>
  <si>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</si>
  <si>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</si>
  <si>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</si>
  <si>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</si>
  <si>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</si>
  <si>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</si>
  <si>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</si>
  <si>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</si>
  <si>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</si>
  <si>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</si>
  <si>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</si>
  <si>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</si>
  <si>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</si>
  <si>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</si>
  <si>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</si>
  <si>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</si>
  <si>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</si>
  <si>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</si>
  <si>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</si>
  <si>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</si>
  <si>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</si>
  <si>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</si>
  <si>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</si>
  <si>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</si>
  <si>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</si>
  <si>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</si>
  <si>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</si>
  <si>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</si>
  <si>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</si>
  <si>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</si>
  <si>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</si>
  <si>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</si>
  <si>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</si>
  <si>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</si>
  <si>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</si>
  <si>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</si>
  <si>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</si>
  <si>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</si>
  <si>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</si>
  <si>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</si>
  <si>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</si>
  <si>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</si>
  <si>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</si>
  <si>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</si>
  <si>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</si>
  <si>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</si>
  <si>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</si>
  <si>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</si>
  <si>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</si>
  <si>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</si>
  <si>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</si>
  <si>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</si>
  <si>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</si>
  <si>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</si>
  <si>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</si>
  <si>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</si>
  <si>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</si>
  <si>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</si>
  <si>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</si>
  <si>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</si>
  <si>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</si>
  <si>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</si>
  <si>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</si>
  <si>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</si>
  <si>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</si>
  <si>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</si>
  <si>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</si>
  <si>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</si>
  <si>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</si>
  <si>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</si>
  <si>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</si>
  <si>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</si>
  <si>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</si>
  <si>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</si>
  <si>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</si>
  <si>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</si>
  <si>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</si>
  <si>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</si>
  <si>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</si>
  <si>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</si>
  <si>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</si>
  <si>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</si>
  <si>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</si>
  <si>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</si>
  <si>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</si>
  <si>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</si>
  <si>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</si>
  <si>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</si>
  <si>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</si>
  <si>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</si>
  <si>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</si>
  <si>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</si>
  <si>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</si>
  <si>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</si>
  <si>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</si>
  <si>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</si>
  <si>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</si>
  <si>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</si>
  <si>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</si>
  <si>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</si>
  <si>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</si>
  <si>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</si>
  <si>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</si>
  <si>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</si>
  <si>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</si>
  <si>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</si>
  <si>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</si>
  <si>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</si>
  <si>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</si>
  <si>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</si>
  <si>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</si>
  <si>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</si>
  <si>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</si>
  <si>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</si>
  <si>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</si>
  <si>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</si>
  <si>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</si>
  <si>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</si>
  <si>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</si>
  <si>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</si>
  <si>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</si>
  <si>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</si>
  <si>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</si>
  <si>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</si>
  <si>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</si>
  <si>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</si>
  <si>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</si>
  <si>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</si>
  <si>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</si>
  <si>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</si>
  <si>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</si>
  <si>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</si>
  <si>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</si>
  <si>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</si>
  <si>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</si>
  <si>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</si>
  <si>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</si>
  <si>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</si>
  <si>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</si>
  <si>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</si>
  <si>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</si>
  <si>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</si>
  <si>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</si>
  <si>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</si>
  <si>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</si>
  <si>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</si>
  <si>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</si>
  <si>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</si>
  <si>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</si>
  <si>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</si>
  <si>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</si>
  <si>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</si>
  <si>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</si>
  <si>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</si>
  <si>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</si>
  <si>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</si>
  <si>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</si>
  <si>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</si>
  <si>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</si>
  <si>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</si>
  <si>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</si>
  <si>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</si>
  <si>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</si>
  <si>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</si>
  <si>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</si>
  <si>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</si>
  <si>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</si>
  <si>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</si>
  <si>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</si>
  <si>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</si>
  <si>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</si>
  <si>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</si>
  <si>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</si>
  <si>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</si>
  <si>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</si>
  <si>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</si>
  <si>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</si>
  <si>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</si>
  <si>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</si>
  <si>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</si>
  <si>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</si>
  <si>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</si>
  <si>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</si>
  <si>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</si>
  <si>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</si>
  <si>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</si>
  <si>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</si>
  <si>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</si>
  <si>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</si>
  <si>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</si>
  <si>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</si>
  <si>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</si>
  <si>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</si>
  <si>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</si>
  <si>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</si>
  <si>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</si>
  <si>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</si>
  <si>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</si>
  <si>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</si>
  <si>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</si>
  <si>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</si>
  <si>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</si>
  <si>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</si>
  <si>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</si>
  <si>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</si>
  <si>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</si>
  <si>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</si>
  <si>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</si>
  <si>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</si>
  <si>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</si>
  <si>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</si>
  <si>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</si>
  <si>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</si>
  <si>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</si>
  <si>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</si>
  <si>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</si>
  <si>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</si>
  <si>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</si>
  <si>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</si>
  <si>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</si>
  <si>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</si>
  <si>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</si>
  <si>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</si>
  <si>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</si>
  <si>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</si>
  <si>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</si>
  <si>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</si>
  <si>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</si>
  <si>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</si>
  <si>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</si>
  <si>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</si>
  <si>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</si>
  <si>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</si>
  <si>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</si>
  <si>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</si>
  <si>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</si>
  <si>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</si>
  <si>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</si>
  <si>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</si>
  <si>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</si>
  <si>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</si>
  <si>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</si>
  <si>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</si>
  <si>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</si>
  <si>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</si>
  <si>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</si>
  <si>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</si>
  <si>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</si>
  <si>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</si>
  <si>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</si>
  <si>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</si>
  <si>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</si>
  <si>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</si>
  <si>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</si>
  <si>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</si>
  <si>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</si>
  <si>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</si>
  <si>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</si>
  <si>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</si>
  <si>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</si>
  <si>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</si>
  <si>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</si>
  <si>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</si>
  <si>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</si>
  <si>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</si>
  <si>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</si>
  <si>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</si>
  <si>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</si>
  <si>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</si>
  <si>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</si>
  <si>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</si>
  <si>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</si>
  <si>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</si>
  <si>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</si>
  <si>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</si>
  <si>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</si>
  <si>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</si>
  <si>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</si>
  <si>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</si>
  <si>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</si>
  <si>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</si>
  <si>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</si>
  <si>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</si>
  <si>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</si>
  <si>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</si>
  <si>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</si>
  <si>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</si>
  <si>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</si>
  <si>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</si>
  <si>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</si>
  <si>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</si>
  <si>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</si>
  <si>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</si>
  <si>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</si>
  <si>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</si>
  <si>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</si>
  <si>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</si>
  <si>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</si>
  <si>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</si>
  <si>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</si>
  <si>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</si>
  <si>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</si>
  <si>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</si>
  <si>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</si>
  <si>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</si>
  <si>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</si>
  <si>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</si>
  <si>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</si>
  <si>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</si>
  <si>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</si>
  <si>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</si>
  <si>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</si>
  <si>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</si>
  <si>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</si>
  <si>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</si>
  <si>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</si>
  <si>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</si>
  <si>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</si>
  <si>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</si>
  <si>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</si>
  <si>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</si>
  <si>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</si>
  <si>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</si>
  <si>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</si>
  <si>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</si>
  <si>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</si>
  <si>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</si>
  <si>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</si>
  <si>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</si>
  <si>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</si>
  <si>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</si>
  <si>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</si>
  <si>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</si>
  <si>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</si>
  <si>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</si>
  <si>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</si>
  <si>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</si>
  <si>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</si>
  <si>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</si>
  <si>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</si>
  <si>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</si>
  <si>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</si>
  <si>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</si>
  <si>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</si>
  <si>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</si>
  <si>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</si>
  <si>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</si>
  <si>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</si>
  <si>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</si>
  <si>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</si>
  <si>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</si>
  <si>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</si>
  <si>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</si>
  <si>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</si>
  <si>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</si>
  <si>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</si>
  <si>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</si>
  <si>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</si>
  <si>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</si>
  <si>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</si>
  <si>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</si>
  <si>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</si>
  <si>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</si>
  <si>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</si>
  <si>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</si>
  <si>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</si>
  <si>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</si>
  <si>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</si>
  <si>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</si>
  <si>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</si>
  <si>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</si>
  <si>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</si>
  <si>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</si>
  <si>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</si>
  <si>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</si>
  <si>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</si>
  <si>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</si>
  <si>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</si>
  <si>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</si>
  <si>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</si>
  <si>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</si>
  <si>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</si>
  <si>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</si>
  <si>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</si>
  <si>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</si>
  <si>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</si>
  <si>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</si>
  <si>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</si>
  <si>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</si>
  <si>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</si>
  <si>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</si>
  <si>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</si>
  <si>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</si>
  <si>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</si>
  <si>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</si>
  <si>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</si>
  <si>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</si>
  <si>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</si>
  <si>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</si>
  <si>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</si>
  <si>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</si>
  <si>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</si>
  <si>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</si>
  <si>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</si>
  <si>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</si>
  <si>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</si>
  <si>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</si>
  <si>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</si>
  <si>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</si>
  <si>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</si>
  <si>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</si>
  <si>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</si>
  <si>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</si>
  <si>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</si>
  <si>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</si>
  <si>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</si>
  <si>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</si>
  <si>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</si>
  <si>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</si>
  <si>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</si>
  <si>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</si>
  <si>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</si>
  <si>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</si>
  <si>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</si>
  <si>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</si>
  <si>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</si>
  <si>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</si>
  <si>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</si>
  <si>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</si>
  <si>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</si>
  <si>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</si>
  <si>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</si>
  <si>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</si>
  <si>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</si>
  <si>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</si>
  <si>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</si>
  <si>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</si>
  <si>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</si>
  <si>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</si>
  <si>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</si>
  <si>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</si>
  <si>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</si>
  <si>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</si>
  <si>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</si>
  <si>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</si>
  <si>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</si>
  <si>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</si>
  <si>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</si>
  <si>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</si>
  <si>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</si>
  <si>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</si>
  <si>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</si>
  <si>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</si>
  <si>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</si>
  <si>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</si>
  <si>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</si>
  <si>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</si>
  <si>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</si>
  <si>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</si>
  <si>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</si>
  <si>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</si>
  <si>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</si>
  <si>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</si>
  <si>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</si>
  <si>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</si>
  <si>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</si>
  <si>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</si>
  <si>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</si>
  <si>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</si>
  <si>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</si>
  <si>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</si>
  <si>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</si>
  <si>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</si>
  <si>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</si>
  <si>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</si>
  <si>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</si>
  <si>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</si>
  <si>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</si>
  <si>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</si>
  <si>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</si>
  <si>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</si>
  <si>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</si>
  <si>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</si>
  <si>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</si>
  <si>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</si>
  <si>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</si>
  <si>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</si>
  <si>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</si>
  <si>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</si>
  <si>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</si>
  <si>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</si>
  <si>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</si>
  <si>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</si>
  <si>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</si>
  <si>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</si>
  <si>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</si>
  <si>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</si>
  <si>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</si>
  <si>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</si>
  <si>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</si>
  <si>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</si>
  <si>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</si>
  <si>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</si>
  <si>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</si>
  <si>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</si>
  <si>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</si>
  <si>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</si>
  <si>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</si>
  <si>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</si>
  <si>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</si>
  <si>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</si>
  <si>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</si>
  <si>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</si>
  <si>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</si>
  <si>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</si>
  <si>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</si>
  <si>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</si>
  <si>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</si>
  <si>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</si>
  <si>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</si>
  <si>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</si>
  <si>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</si>
  <si>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</si>
  <si>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</si>
  <si>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</si>
  <si>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</si>
  <si>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</si>
  <si>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</si>
  <si>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</si>
  <si>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</si>
  <si>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</si>
  <si>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</si>
  <si>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</si>
  <si>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</si>
  <si>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</si>
  <si>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</si>
  <si>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</si>
  <si>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</si>
  <si>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</si>
  <si>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</si>
  <si>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</si>
  <si>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</si>
  <si>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</si>
  <si>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</si>
  <si>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</si>
  <si>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</si>
  <si>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</si>
  <si>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</si>
  <si>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</si>
  <si>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</si>
  <si>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</si>
  <si>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</si>
  <si>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</si>
  <si>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</si>
  <si>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</si>
  <si>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</si>
  <si>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</si>
  <si>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</si>
  <si>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</si>
  <si>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</si>
  <si>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</si>
  <si>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</si>
  <si>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</si>
  <si>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</si>
  <si>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</si>
  <si>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</si>
  <si>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</si>
  <si>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</si>
  <si>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</si>
  <si>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</si>
  <si>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</si>
  <si>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</si>
  <si>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</si>
  <si>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</si>
  <si>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</si>
  <si>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</si>
  <si>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</si>
  <si>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</si>
  <si>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</si>
  <si>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</si>
  <si>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</si>
  <si>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</si>
  <si>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</si>
  <si>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</si>
  <si>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</si>
  <si>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</si>
  <si>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</si>
  <si>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</si>
  <si>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</si>
  <si>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</si>
  <si>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</si>
  <si>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</si>
  <si>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</si>
  <si>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</si>
  <si>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</si>
  <si>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</si>
  <si>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</si>
  <si>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</si>
  <si>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</si>
  <si>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</si>
  <si>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</si>
  <si>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</si>
  <si>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</si>
  <si>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</si>
  <si>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</si>
  <si>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</si>
  <si>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</si>
  <si>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</si>
  <si>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</si>
  <si>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</si>
  <si>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</si>
  <si>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</si>
  <si>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</si>
  <si>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</si>
  <si>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</si>
  <si>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</si>
  <si>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</si>
  <si>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</si>
  <si>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</si>
  <si>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</si>
  <si>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</si>
  <si>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</si>
  <si>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</si>
  <si>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</si>
  <si>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</si>
  <si>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</si>
  <si>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</si>
  <si>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</si>
  <si>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</si>
  <si>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</si>
  <si>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</si>
  <si>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</si>
  <si>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</si>
  <si>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</si>
  <si>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</si>
  <si>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</si>
  <si>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</si>
  <si>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</si>
  <si>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</si>
  <si>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</si>
  <si>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</si>
  <si>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</si>
  <si>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</si>
  <si>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</si>
  <si>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</si>
  <si>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</si>
  <si>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</si>
  <si>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</si>
  <si>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</si>
  <si>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</si>
  <si>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</si>
  <si>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</si>
  <si>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</si>
  <si>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</si>
  <si>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</si>
  <si>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</si>
  <si>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</si>
  <si>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</si>
  <si>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</si>
  <si>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</si>
  <si>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</si>
  <si>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</si>
  <si>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</si>
  <si>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</si>
  <si>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</si>
  <si>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</si>
  <si>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</si>
  <si>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</si>
  <si>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</si>
  <si>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</si>
  <si>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</si>
  <si>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</si>
  <si>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</si>
  <si>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</si>
  <si>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</si>
  <si>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</si>
  <si>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</si>
  <si>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</si>
  <si>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</si>
  <si>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</si>
  <si>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</si>
  <si>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</si>
  <si>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</si>
  <si>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</si>
  <si>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</si>
  <si>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</si>
  <si>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</si>
  <si>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</si>
  <si>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</si>
  <si>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</si>
  <si>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</si>
  <si>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</si>
  <si>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</si>
  <si>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</si>
  <si>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</si>
  <si>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</si>
  <si>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</si>
  <si>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</si>
  <si>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</si>
  <si>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</si>
  <si>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</si>
  <si>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</si>
  <si>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</si>
  <si>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</si>
  <si>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</si>
  <si>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</si>
  <si>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</si>
  <si>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</si>
  <si>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</si>
  <si>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</si>
  <si>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</si>
  <si>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</si>
  <si>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</si>
  <si>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</si>
  <si>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</si>
  <si>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</si>
  <si>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</si>
  <si>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</si>
  <si>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</si>
  <si>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</si>
  <si>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</si>
  <si>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</si>
  <si>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</si>
  <si>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</si>
  <si>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</si>
  <si>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</si>
  <si>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</si>
  <si>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</si>
  <si>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</si>
  <si>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</si>
  <si>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</si>
  <si>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</si>
  <si>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</si>
  <si>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</si>
  <si>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</si>
  <si>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</si>
  <si>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</si>
  <si>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</si>
  <si>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</si>
  <si>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</si>
  <si>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</si>
  <si>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</si>
  <si>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</si>
  <si>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</si>
  <si>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</si>
  <si>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</si>
  <si>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</si>
  <si>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</si>
  <si>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</si>
  <si>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</si>
  <si>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</si>
  <si>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</si>
  <si>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</si>
  <si>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</si>
  <si>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</si>
  <si>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</si>
  <si>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</si>
  <si>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</si>
  <si>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</si>
  <si>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</si>
  <si>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</si>
  <si>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</si>
  <si>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</si>
  <si>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</si>
  <si>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</si>
  <si>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</si>
  <si>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</si>
  <si>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</si>
  <si>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</si>
  <si>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</si>
  <si>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</si>
  <si>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</si>
  <si>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</si>
  <si>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</si>
  <si>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</si>
  <si>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</si>
  <si>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</si>
  <si>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</si>
  <si>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</si>
  <si>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</si>
  <si>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</si>
  <si>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</si>
  <si>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</si>
  <si>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</si>
  <si>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</si>
  <si>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</si>
  <si>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</si>
  <si>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</si>
  <si>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</si>
  <si>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</si>
  <si>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</si>
  <si>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</si>
  <si>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</si>
  <si>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</si>
  <si>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</si>
  <si>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</si>
  <si>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</si>
  <si>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</si>
  <si>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</si>
  <si>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</si>
  <si>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</si>
  <si>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</si>
  <si>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</si>
  <si>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</si>
  <si>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</si>
  <si>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</si>
  <si>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</si>
  <si>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</si>
  <si>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</si>
  <si>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</si>
  <si>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</si>
  <si>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</si>
  <si>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</si>
  <si>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</si>
  <si>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</si>
  <si>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</si>
  <si>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</si>
  <si>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</si>
  <si>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</si>
  <si>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</si>
  <si>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</si>
  <si>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</si>
  <si>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</si>
  <si>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</si>
  <si>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</si>
  <si>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</si>
  <si>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</si>
  <si>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</si>
  <si>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</si>
  <si>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</si>
  <si>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</si>
  <si>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</si>
  <si>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</si>
  <si>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</si>
  <si>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</si>
  <si>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</si>
  <si>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</si>
  <si>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</si>
  <si>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</si>
  <si>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</si>
  <si>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</si>
  <si>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</si>
  <si>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</si>
  <si>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</si>
  <si>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</si>
  <si>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</si>
  <si>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</si>
  <si>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</si>
  <si>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</si>
  <si>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</si>
  <si>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</si>
  <si>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</si>
  <si>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</si>
  <si>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</si>
  <si>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</si>
  <si>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</si>
  <si>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</si>
  <si>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</si>
  <si>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</si>
  <si>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</si>
  <si>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</si>
  <si>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</si>
  <si>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</si>
  <si>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</si>
  <si>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</si>
  <si>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</si>
  <si>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</si>
  <si>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</si>
  <si>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</si>
  <si>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</si>
  <si>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</si>
  <si>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</si>
  <si>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</si>
  <si>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</si>
  <si>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</si>
  <si>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</si>
  <si>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</si>
  <si>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</si>
  <si>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</si>
  <si>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</si>
  <si>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</si>
  <si>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</si>
  <si>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</si>
  <si>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</si>
  <si>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</si>
  <si>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</si>
  <si>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</si>
  <si>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</si>
  <si>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</si>
  <si>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</si>
  <si>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</si>
  <si>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</si>
  <si>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</si>
  <si>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</si>
  <si>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</si>
  <si>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</si>
  <si>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</si>
  <si>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</si>
  <si>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</si>
  <si>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</si>
  <si>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</si>
  <si>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</si>
  <si>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</si>
  <si>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</si>
  <si>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</si>
  <si>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</si>
  <si>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</si>
  <si>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</si>
  <si>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</si>
  <si>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</si>
  <si>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</si>
  <si>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</si>
  <si>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</si>
  <si>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</si>
  <si>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</si>
  <si>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</si>
  <si>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</si>
  <si>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</si>
  <si>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</si>
  <si>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</si>
  <si>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</si>
  <si>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</si>
  <si>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</si>
  <si>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</si>
  <si>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</si>
  <si>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</si>
  <si>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</si>
  <si>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</si>
  <si>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</si>
  <si>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</si>
  <si>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</si>
  <si>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</si>
  <si>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</si>
  <si>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</si>
  <si>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</si>
  <si>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</si>
  <si>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</si>
  <si>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</si>
  <si>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</si>
  <si>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</si>
  <si>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</si>
  <si>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</si>
  <si>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</si>
  <si>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</si>
  <si>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</si>
  <si>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</si>
  <si>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</si>
  <si>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</si>
  <si>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</si>
  <si>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</si>
  <si>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</si>
  <si>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</si>
  <si>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</si>
  <si>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</si>
  <si>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</si>
  <si>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</si>
  <si>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</si>
  <si>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</si>
  <si>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</si>
  <si>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</si>
  <si>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</si>
  <si>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</si>
  <si>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</si>
  <si>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</si>
  <si>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</si>
  <si>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</si>
  <si>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</si>
  <si>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</si>
  <si>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</si>
  <si>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</si>
  <si>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</si>
  <si>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</si>
  <si>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</si>
  <si>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</si>
  <si>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</si>
  <si>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</si>
  <si>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</si>
  <si>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</si>
  <si>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</si>
  <si>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</si>
  <si>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</si>
  <si>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</si>
  <si>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</si>
  <si>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</si>
  <si>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</si>
  <si>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</si>
  <si>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</si>
  <si>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</si>
  <si>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</si>
  <si>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</si>
  <si>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</si>
  <si>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</si>
  <si>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</si>
  <si>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</si>
  <si>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</si>
  <si>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</si>
  <si>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</si>
  <si>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</si>
  <si>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</si>
  <si>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</si>
  <si>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</si>
  <si>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</si>
  <si>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</si>
  <si>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</si>
  <si>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</si>
  <si>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</si>
  <si>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</si>
  <si>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</si>
  <si>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</si>
  <si>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</si>
  <si>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</si>
  <si>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</si>
  <si>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</si>
  <si>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</si>
  <si>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</si>
  <si>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</si>
  <si>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</si>
  <si>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</si>
  <si>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</si>
  <si>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</si>
  <si>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</si>
  <si>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</si>
  <si>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</si>
  <si>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</si>
  <si>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</si>
  <si>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</si>
  <si>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</si>
  <si>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</si>
  <si>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</si>
  <si>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</si>
  <si>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</si>
  <si>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</si>
  <si>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</si>
  <si>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</si>
  <si>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</si>
  <si>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</si>
  <si>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</si>
  <si>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</si>
  <si>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</si>
  <si>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</si>
  <si>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</si>
  <si>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</si>
  <si>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</si>
  <si>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</si>
  <si>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</si>
  <si>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</si>
  <si>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</si>
  <si>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</si>
  <si>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</si>
  <si>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</si>
  <si>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</si>
  <si>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</si>
  <si>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</si>
  <si>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</si>
  <si>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</si>
  <si>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</si>
  <si>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</si>
  <si>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</si>
  <si>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</si>
  <si>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</si>
  <si>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</si>
  <si>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</si>
  <si>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</si>
  <si>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</si>
  <si>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</si>
  <si>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</si>
  <si>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</si>
  <si>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</si>
  <si>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</si>
  <si>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</si>
  <si>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</si>
  <si>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</si>
  <si>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</si>
  <si>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</si>
  <si>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</si>
  <si>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</si>
  <si>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</si>
  <si>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</si>
  <si>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</si>
  <si>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</si>
  <si>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</si>
  <si>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</si>
  <si>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</si>
  <si>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</si>
  <si>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</si>
  <si>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</si>
  <si>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</si>
  <si>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</si>
  <si>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</si>
  <si>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</si>
  <si>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</si>
  <si>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</si>
  <si>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</si>
  <si>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</si>
  <si>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</si>
  <si>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</si>
  <si>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</si>
  <si>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</si>
  <si>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</si>
  <si>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</si>
  <si>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</si>
  <si>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</si>
  <si>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</si>
  <si>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</si>
  <si>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</si>
  <si>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</si>
  <si>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</si>
  <si>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</si>
  <si>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</si>
  <si>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</si>
  <si>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</si>
  <si>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</si>
  <si>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</si>
  <si>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</si>
  <si>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</si>
  <si>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</si>
  <si>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</si>
  <si>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</si>
  <si>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</si>
  <si>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</si>
  <si>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</si>
  <si>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</si>
  <si>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</si>
  <si>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</si>
  <si>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</si>
  <si>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</si>
  <si>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</si>
  <si>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</si>
  <si>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</si>
  <si>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</si>
  <si>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</si>
  <si>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</si>
  <si>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</si>
  <si>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</si>
  <si>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</si>
  <si>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</si>
  <si>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</si>
  <si>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</si>
  <si>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</si>
  <si>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</si>
  <si>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</si>
  <si>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</si>
  <si>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</si>
  <si>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</si>
  <si>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</si>
  <si>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</si>
  <si>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</si>
  <si>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</si>
  <si>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</si>
  <si>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</si>
  <si>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</si>
  <si>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</si>
  <si>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</si>
  <si>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</si>
  <si>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</si>
  <si>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</si>
  <si>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</si>
  <si>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</si>
  <si>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</si>
  <si>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</si>
  <si>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</si>
  <si>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</si>
  <si>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</si>
  <si>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</si>
  <si>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</si>
  <si>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</si>
  <si>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</si>
  <si>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</si>
  <si>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</si>
  <si>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</si>
  <si>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</si>
  <si>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</si>
  <si>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</si>
  <si>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</si>
  <si>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</si>
  <si>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</si>
  <si>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</si>
  <si>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</si>
  <si>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</si>
  <si>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</si>
  <si>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</si>
  <si>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</si>
  <si>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</si>
  <si>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</si>
  <si>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</si>
  <si>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</si>
  <si>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</si>
  <si>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</si>
  <si>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</si>
  <si>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</si>
  <si>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</si>
  <si>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</si>
  <si>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</si>
  <si>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</si>
  <si>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</si>
  <si>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</si>
  <si>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</si>
  <si>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</si>
  <si>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</si>
  <si>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</si>
  <si>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</si>
  <si>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</si>
  <si>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</si>
  <si>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</si>
  <si>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</si>
  <si>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</si>
  <si>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</si>
  <si>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</si>
  <si>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</si>
  <si>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</si>
  <si>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</si>
  <si>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</si>
  <si>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</si>
  <si>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</si>
  <si>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</si>
  <si>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</si>
  <si>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</si>
  <si>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</si>
  <si>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</si>
  <si>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</si>
  <si>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</si>
  <si>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</si>
  <si>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</si>
  <si>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</si>
  <si>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</si>
  <si>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</si>
  <si>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</si>
  <si>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</si>
  <si>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</si>
  <si>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</si>
  <si>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</si>
  <si>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</si>
  <si>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</si>
  <si>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</si>
  <si>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</si>
  <si>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</si>
  <si>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</si>
  <si>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</si>
  <si>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</si>
  <si>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</si>
  <si>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</si>
  <si>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</si>
  <si>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</si>
  <si>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</si>
  <si>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</si>
  <si>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</si>
  <si>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</si>
  <si>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</si>
  <si>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</si>
  <si>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</si>
  <si>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</si>
  <si>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</si>
  <si>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</si>
  <si>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METKOVIĆ</t>
  </si>
  <si>
    <t>BILANCA</t>
  </si>
  <si>
    <t>RAS funkcijski</t>
  </si>
  <si>
    <t>P-VRIO</t>
  </si>
  <si>
    <t>OBVEZE</t>
  </si>
  <si>
    <t>EU IZVJEŠTAJ</t>
  </si>
  <si>
    <t>DA</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</si>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</sst>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2421297.04</v>
      </c>
      <c r="D2" s="7">
        <f>'PR-RAS'!E6</f>
        <v>2537782.2299999995</v>
      </c>
      <c r="E2" s="7">
        <v>0</v>
      </c>
      <c r="F2" s="7">
        <v>0</v>
      </c>
      <c r="G2" s="8">
        <f t="shared" ref="G2:G274" si="0">(B2/1000)*(C2*1+D2*2)</f>
        <v>7496.8614999999991</v>
      </c>
      <c r="H2" s="8">
        <f t="shared" ref="H2:H274" si="1">ABS(C2-ROUND(C2,0))+ABS(D2-ROUND(D2,0))</f>
        <v>0.26999999955296516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2247503.6700000004</v>
      </c>
      <c r="D45" s="2">
        <f>'PR-RAS'!E49</f>
        <v>2341591.1599999997</v>
      </c>
      <c r="E45" s="2">
        <v>0</v>
      </c>
      <c r="F45" s="2">
        <v>0</v>
      </c>
      <c r="G45" s="3">
        <f t="shared" si="0"/>
        <v>304950.18355999998</v>
      </c>
      <c r="H45" s="3">
        <f t="shared" si="1"/>
        <v>0.48999999929219484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51466</v>
      </c>
      <c r="E46" s="2">
        <v>0</v>
      </c>
      <c r="F46" s="2">
        <v>0</v>
      </c>
      <c r="G46" s="3">
        <f t="shared" si="0"/>
        <v>4631.9399999999996</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51466</v>
      </c>
      <c r="E47" s="2">
        <v>0</v>
      </c>
      <c r="F47" s="2">
        <v>0</v>
      </c>
      <c r="G47" s="3">
        <f t="shared" si="0"/>
        <v>4734.8720000000003</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20561.400000000001</v>
      </c>
      <c r="D57" s="2">
        <f>'PR-RAS'!E61</f>
        <v>463.05</v>
      </c>
      <c r="E57" s="2">
        <v>0</v>
      </c>
      <c r="F57" s="2">
        <v>0</v>
      </c>
      <c r="G57" s="3">
        <f t="shared" si="0"/>
        <v>1203.3</v>
      </c>
      <c r="H57" s="3">
        <f t="shared" si="1"/>
        <v>0.45000000000146656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20561.400000000001</v>
      </c>
      <c r="D58" s="2">
        <f>'PR-RAS'!E62</f>
        <v>463.05</v>
      </c>
      <c r="E58" s="2">
        <v>0</v>
      </c>
      <c r="F58" s="2">
        <v>0</v>
      </c>
      <c r="G58" s="3">
        <f t="shared" si="0"/>
        <v>1224.7875000000001</v>
      </c>
      <c r="H58" s="3">
        <f t="shared" si="1"/>
        <v>0.45000000000146656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2131325.9700000002</v>
      </c>
      <c r="D64" s="2">
        <f>'PR-RAS'!E68</f>
        <v>2282911.31</v>
      </c>
      <c r="E64" s="2">
        <v>0</v>
      </c>
      <c r="F64" s="2">
        <v>0</v>
      </c>
      <c r="G64" s="3">
        <f t="shared" si="0"/>
        <v>421920.36116999999</v>
      </c>
      <c r="H64" s="3">
        <f t="shared" si="1"/>
        <v>0.33999999985098839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2130248.9700000002</v>
      </c>
      <c r="D65" s="2">
        <f>'PR-RAS'!E69</f>
        <v>2277769.64</v>
      </c>
      <c r="E65" s="2">
        <v>0</v>
      </c>
      <c r="F65" s="2">
        <v>0</v>
      </c>
      <c r="G65" s="3">
        <f t="shared" si="0"/>
        <v>427890.44800000003</v>
      </c>
      <c r="H65" s="3">
        <f t="shared" si="1"/>
        <v>0.38999999966472387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1077</v>
      </c>
      <c r="D66" s="2">
        <f>'PR-RAS'!E70</f>
        <v>5141.67</v>
      </c>
      <c r="E66" s="2">
        <v>0</v>
      </c>
      <c r="F66" s="2">
        <v>0</v>
      </c>
      <c r="G66" s="3">
        <f t="shared" si="0"/>
        <v>738.4221</v>
      </c>
      <c r="H66" s="3">
        <f t="shared" si="1"/>
        <v>0.32999999999992724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77818.600000000006</v>
      </c>
      <c r="D70" s="2">
        <f>'PR-RAS'!E74</f>
        <v>6750.8</v>
      </c>
      <c r="E70" s="2">
        <v>0</v>
      </c>
      <c r="F70" s="2">
        <v>0</v>
      </c>
      <c r="G70" s="3">
        <f t="shared" si="0"/>
        <v>6301.0938000000015</v>
      </c>
      <c r="H70" s="3">
        <f t="shared" si="1"/>
        <v>0.59999999999399733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77818.600000000006</v>
      </c>
      <c r="D71" s="2">
        <f>'PR-RAS'!E75</f>
        <v>6750.8</v>
      </c>
      <c r="E71" s="2">
        <v>0</v>
      </c>
      <c r="F71" s="2">
        <v>0</v>
      </c>
      <c r="G71" s="3">
        <f t="shared" si="0"/>
        <v>6392.4140000000016</v>
      </c>
      <c r="H71" s="3">
        <f t="shared" si="1"/>
        <v>0.59999999999399733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17797.7</v>
      </c>
      <c r="D73" s="2">
        <f>'PR-RAS'!E77</f>
        <v>0</v>
      </c>
      <c r="E73" s="2">
        <v>0</v>
      </c>
      <c r="F73" s="2">
        <v>0</v>
      </c>
      <c r="G73" s="3">
        <f t="shared" si="0"/>
        <v>1281.4343999999999</v>
      </c>
      <c r="H73" s="3">
        <f t="shared" si="1"/>
        <v>0.2999999999992724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17797.7</v>
      </c>
      <c r="D76" s="2">
        <f>'PR-RAS'!E80</f>
        <v>0</v>
      </c>
      <c r="E76" s="2">
        <v>0</v>
      </c>
      <c r="F76" s="2">
        <v>0</v>
      </c>
      <c r="G76" s="3">
        <f t="shared" si="0"/>
        <v>1334.8275000000001</v>
      </c>
      <c r="H76" s="3">
        <f t="shared" si="1"/>
        <v>0.2999999999992724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0.28000000000000003</v>
      </c>
      <c r="D78" s="2">
        <f>'PR-RAS'!E82</f>
        <v>0.73</v>
      </c>
      <c r="E78" s="2">
        <v>0</v>
      </c>
      <c r="F78" s="2">
        <v>0</v>
      </c>
      <c r="G78" s="3">
        <f t="shared" si="0"/>
        <v>0.13397999999999999</v>
      </c>
      <c r="H78" s="3">
        <f t="shared" si="1"/>
        <v>0.55000000000000004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0.28000000000000003</v>
      </c>
      <c r="D79" s="2">
        <f>'PR-RAS'!E83</f>
        <v>0.73</v>
      </c>
      <c r="E79" s="2">
        <v>0</v>
      </c>
      <c r="F79" s="2">
        <v>0</v>
      </c>
      <c r="G79" s="3">
        <f t="shared" si="0"/>
        <v>0.13572000000000001</v>
      </c>
      <c r="H79" s="3">
        <f t="shared" si="1"/>
        <v>0.55000000000000004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0.28000000000000003</v>
      </c>
      <c r="D81" s="2">
        <f>'PR-RAS'!E85</f>
        <v>0.73</v>
      </c>
      <c r="E81" s="2">
        <v>0</v>
      </c>
      <c r="F81" s="2">
        <v>0</v>
      </c>
      <c r="G81" s="3">
        <f t="shared" si="0"/>
        <v>0.13919999999999999</v>
      </c>
      <c r="H81" s="3">
        <f t="shared" si="1"/>
        <v>0.55000000000000004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1589.21</v>
      </c>
      <c r="D102" s="2">
        <f>'PR-RAS'!E106</f>
        <v>2387.38</v>
      </c>
      <c r="E102" s="2">
        <v>0</v>
      </c>
      <c r="F102" s="2">
        <v>0</v>
      </c>
      <c r="G102" s="3">
        <f t="shared" si="0"/>
        <v>642.76097000000004</v>
      </c>
      <c r="H102" s="3">
        <f t="shared" si="1"/>
        <v>0.59000000000014552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1589.21</v>
      </c>
      <c r="D108" s="2">
        <f>'PR-RAS'!E112</f>
        <v>2387.38</v>
      </c>
      <c r="E108" s="2">
        <v>0</v>
      </c>
      <c r="F108" s="2">
        <v>0</v>
      </c>
      <c r="G108" s="3">
        <f t="shared" si="0"/>
        <v>680.94479000000001</v>
      </c>
      <c r="H108" s="3">
        <f t="shared" si="1"/>
        <v>0.59000000000014552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1589.21</v>
      </c>
      <c r="D113" s="2">
        <f>'PR-RAS'!E117</f>
        <v>2387.38</v>
      </c>
      <c r="E113" s="2">
        <v>0</v>
      </c>
      <c r="F113" s="2">
        <v>0</v>
      </c>
      <c r="G113" s="3">
        <f t="shared" si="0"/>
        <v>712.7646400000001</v>
      </c>
      <c r="H113" s="3">
        <f t="shared" si="1"/>
        <v>0.59000000000014552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17248.809999999998</v>
      </c>
      <c r="D121" s="2">
        <f>'PR-RAS'!E125</f>
        <v>29818.57</v>
      </c>
      <c r="E121" s="2">
        <v>0</v>
      </c>
      <c r="F121" s="2">
        <v>0</v>
      </c>
      <c r="G121" s="3">
        <f t="shared" si="0"/>
        <v>9226.3139999999985</v>
      </c>
      <c r="H121" s="3">
        <f t="shared" si="1"/>
        <v>0.62000000000261934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14363.81</v>
      </c>
      <c r="D122" s="2">
        <f>'PR-RAS'!E126</f>
        <v>26666.69</v>
      </c>
      <c r="E122" s="2">
        <v>0</v>
      </c>
      <c r="F122" s="2">
        <v>0</v>
      </c>
      <c r="G122" s="3">
        <f t="shared" si="0"/>
        <v>8191.3599899999999</v>
      </c>
      <c r="H122" s="3">
        <f t="shared" si="1"/>
        <v>0.50000000000181899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14363.81</v>
      </c>
      <c r="D124" s="2">
        <f>'PR-RAS'!E128</f>
        <v>26666.69</v>
      </c>
      <c r="E124" s="2">
        <v>0</v>
      </c>
      <c r="F124" s="2">
        <v>0</v>
      </c>
      <c r="G124" s="3">
        <f t="shared" si="0"/>
        <v>8326.7543700000006</v>
      </c>
      <c r="H124" s="3">
        <f t="shared" si="1"/>
        <v>0.50000000000181899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2885</v>
      </c>
      <c r="D125" s="2">
        <f>'PR-RAS'!E129</f>
        <v>3151.88</v>
      </c>
      <c r="E125" s="2">
        <v>0</v>
      </c>
      <c r="F125" s="2">
        <v>0</v>
      </c>
      <c r="G125" s="3">
        <f t="shared" si="0"/>
        <v>1139.40624</v>
      </c>
      <c r="H125" s="3">
        <f t="shared" si="1"/>
        <v>0.11999999999989086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2885</v>
      </c>
      <c r="D126" s="2">
        <f>'PR-RAS'!E130</f>
        <v>3151.88</v>
      </c>
      <c r="E126" s="2">
        <v>0</v>
      </c>
      <c r="F126" s="2">
        <v>0</v>
      </c>
      <c r="G126" s="3">
        <f t="shared" si="0"/>
        <v>1148.595</v>
      </c>
      <c r="H126" s="3">
        <f t="shared" si="1"/>
        <v>0.11999999999989086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154955.07</v>
      </c>
      <c r="D130" s="2">
        <f>'PR-RAS'!E134</f>
        <v>163984.39000000001</v>
      </c>
      <c r="E130" s="2">
        <v>0</v>
      </c>
      <c r="F130" s="2">
        <v>0</v>
      </c>
      <c r="G130" s="3">
        <f t="shared" si="0"/>
        <v>62297.176650000009</v>
      </c>
      <c r="H130" s="3">
        <f t="shared" si="1"/>
        <v>0.46000000002095476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154955.07</v>
      </c>
      <c r="D131" s="2">
        <f>'PR-RAS'!E135</f>
        <v>163984.39000000001</v>
      </c>
      <c r="E131" s="2">
        <v>0</v>
      </c>
      <c r="F131" s="2">
        <v>0</v>
      </c>
      <c r="G131" s="3">
        <f t="shared" si="0"/>
        <v>62780.100500000008</v>
      </c>
      <c r="H131" s="3">
        <f t="shared" si="1"/>
        <v>0.46000000002095476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154955.07</v>
      </c>
      <c r="D132" s="2">
        <f>'PR-RAS'!E136</f>
        <v>147312.39000000001</v>
      </c>
      <c r="E132" s="2">
        <v>0</v>
      </c>
      <c r="F132" s="2">
        <v>0</v>
      </c>
      <c r="G132" s="3">
        <f t="shared" si="0"/>
        <v>58894.960350000008</v>
      </c>
      <c r="H132" s="3">
        <f t="shared" si="1"/>
        <v>0.46000000002095476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16672</v>
      </c>
      <c r="E133" s="2">
        <v>0</v>
      </c>
      <c r="F133" s="2">
        <v>0</v>
      </c>
      <c r="G133" s="3">
        <f t="shared" si="0"/>
        <v>4401.4080000000004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2410455.4099999997</v>
      </c>
      <c r="D148" s="2">
        <f>'PR-RAS'!E152</f>
        <v>2801885.3699999996</v>
      </c>
      <c r="E148" s="2">
        <v>0</v>
      </c>
      <c r="F148" s="2">
        <v>0</v>
      </c>
      <c r="G148" s="3">
        <f t="shared" si="0"/>
        <v>1178091.2440499996</v>
      </c>
      <c r="H148" s="3">
        <f t="shared" si="1"/>
        <v>0.77999999932944775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2164463.7999999998</v>
      </c>
      <c r="D149" s="2">
        <f>'PR-RAS'!E153</f>
        <v>2516515.31</v>
      </c>
      <c r="E149" s="2">
        <v>0</v>
      </c>
      <c r="F149" s="2">
        <v>0</v>
      </c>
      <c r="G149" s="3">
        <f t="shared" si="0"/>
        <v>1065229.1741599999</v>
      </c>
      <c r="H149" s="3">
        <f t="shared" si="1"/>
        <v>0.51000000024214387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1789277.91</v>
      </c>
      <c r="D150" s="2">
        <f>'PR-RAS'!E154</f>
        <v>2096785.52</v>
      </c>
      <c r="E150" s="2">
        <v>0</v>
      </c>
      <c r="F150" s="2">
        <v>0</v>
      </c>
      <c r="G150" s="3">
        <f t="shared" si="0"/>
        <v>891444.49355000001</v>
      </c>
      <c r="H150" s="3">
        <f t="shared" si="1"/>
        <v>0.57000000006519258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1789277.91</v>
      </c>
      <c r="D151" s="2">
        <f>'PR-RAS'!E155</f>
        <v>2096785.52</v>
      </c>
      <c r="E151" s="2">
        <v>0</v>
      </c>
      <c r="F151" s="2">
        <v>0</v>
      </c>
      <c r="G151" s="3">
        <f t="shared" si="0"/>
        <v>897427.34250000003</v>
      </c>
      <c r="H151" s="3">
        <f t="shared" si="1"/>
        <v>0.57000000006519258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80192.84</v>
      </c>
      <c r="D155" s="2">
        <f>'PR-RAS'!E159</f>
        <v>76264.039999999994</v>
      </c>
      <c r="E155" s="2">
        <v>0</v>
      </c>
      <c r="F155" s="2">
        <v>0</v>
      </c>
      <c r="G155" s="3">
        <f t="shared" si="0"/>
        <v>35839.021679999998</v>
      </c>
      <c r="H155" s="3">
        <f t="shared" si="1"/>
        <v>0.19999999999708962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294993.05</v>
      </c>
      <c r="D156" s="2">
        <f>'PR-RAS'!E160</f>
        <v>343465.75</v>
      </c>
      <c r="E156" s="2">
        <v>0</v>
      </c>
      <c r="F156" s="2">
        <v>0</v>
      </c>
      <c r="G156" s="3">
        <f t="shared" si="0"/>
        <v>152198.30525</v>
      </c>
      <c r="H156" s="3">
        <f t="shared" si="1"/>
        <v>0.29999999998835847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294993.05</v>
      </c>
      <c r="D158" s="2">
        <f>'PR-RAS'!E162</f>
        <v>343465.75</v>
      </c>
      <c r="E158" s="2">
        <v>0</v>
      </c>
      <c r="F158" s="2">
        <v>0</v>
      </c>
      <c r="G158" s="3">
        <f t="shared" si="0"/>
        <v>154162.15435</v>
      </c>
      <c r="H158" s="3">
        <f t="shared" si="1"/>
        <v>0.29999999998835847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243062.83000000002</v>
      </c>
      <c r="D160" s="2">
        <f>'PR-RAS'!E164</f>
        <v>283513.73</v>
      </c>
      <c r="E160" s="2">
        <v>0</v>
      </c>
      <c r="F160" s="2">
        <v>0</v>
      </c>
      <c r="G160" s="3">
        <f t="shared" si="0"/>
        <v>128804.35611000001</v>
      </c>
      <c r="H160" s="3">
        <f t="shared" si="1"/>
        <v>0.44000000000232831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37820.100000000006</v>
      </c>
      <c r="D161" s="2">
        <f>'PR-RAS'!E165</f>
        <v>143447.04999999999</v>
      </c>
      <c r="E161" s="2">
        <v>0</v>
      </c>
      <c r="F161" s="2">
        <v>0</v>
      </c>
      <c r="G161" s="3">
        <f t="shared" si="0"/>
        <v>51954.271999999997</v>
      </c>
      <c r="H161" s="3">
        <f t="shared" si="1"/>
        <v>0.14999999999417923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12370.62</v>
      </c>
      <c r="D162" s="2">
        <f>'PR-RAS'!E166</f>
        <v>13736.6</v>
      </c>
      <c r="E162" s="2">
        <v>0</v>
      </c>
      <c r="F162" s="2">
        <v>0</v>
      </c>
      <c r="G162" s="3">
        <f t="shared" si="0"/>
        <v>6414.85502</v>
      </c>
      <c r="H162" s="3">
        <f t="shared" si="1"/>
        <v>0.77999999999883585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19965.93</v>
      </c>
      <c r="D163" s="2">
        <f>'PR-RAS'!E167</f>
        <v>18250.080000000002</v>
      </c>
      <c r="E163" s="2">
        <v>0</v>
      </c>
      <c r="F163" s="2">
        <v>0</v>
      </c>
      <c r="G163" s="3">
        <f t="shared" si="0"/>
        <v>9147.5065800000011</v>
      </c>
      <c r="H163" s="3">
        <f t="shared" si="1"/>
        <v>0.15000000000145519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795.75</v>
      </c>
      <c r="D164" s="2">
        <f>'PR-RAS'!E168</f>
        <v>109067.12</v>
      </c>
      <c r="E164" s="2">
        <v>0</v>
      </c>
      <c r="F164" s="2">
        <v>0</v>
      </c>
      <c r="G164" s="3">
        <f t="shared" si="0"/>
        <v>35685.588369999998</v>
      </c>
      <c r="H164" s="3">
        <f t="shared" si="1"/>
        <v>0.36999999999534339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4687.8</v>
      </c>
      <c r="D165" s="2">
        <f>'PR-RAS'!E169</f>
        <v>2393.25</v>
      </c>
      <c r="E165" s="2">
        <v>0</v>
      </c>
      <c r="F165" s="2">
        <v>0</v>
      </c>
      <c r="G165" s="3">
        <f t="shared" si="0"/>
        <v>1553.7852</v>
      </c>
      <c r="H165" s="3">
        <f t="shared" si="1"/>
        <v>0.4499999999998181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68578.69</v>
      </c>
      <c r="D166" s="2">
        <f>'PR-RAS'!E170</f>
        <v>61900.719999999994</v>
      </c>
      <c r="E166" s="2">
        <v>0</v>
      </c>
      <c r="F166" s="2">
        <v>0</v>
      </c>
      <c r="G166" s="3">
        <f t="shared" si="0"/>
        <v>31742.721450000001</v>
      </c>
      <c r="H166" s="3">
        <f t="shared" si="1"/>
        <v>0.5900000000037835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8288.5</v>
      </c>
      <c r="D167" s="2">
        <f>'PR-RAS'!E171</f>
        <v>10872.76</v>
      </c>
      <c r="E167" s="2">
        <v>0</v>
      </c>
      <c r="F167" s="2">
        <v>0</v>
      </c>
      <c r="G167" s="3">
        <f t="shared" si="0"/>
        <v>4985.64732</v>
      </c>
      <c r="H167" s="3">
        <f t="shared" si="1"/>
        <v>0.73999999999978172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4109.28</v>
      </c>
      <c r="D168" s="2">
        <f>'PR-RAS'!E172</f>
        <v>3080.49</v>
      </c>
      <c r="E168" s="2">
        <v>0</v>
      </c>
      <c r="F168" s="2">
        <v>0</v>
      </c>
      <c r="G168" s="3">
        <f t="shared" si="0"/>
        <v>1715.1334199999999</v>
      </c>
      <c r="H168" s="3">
        <f t="shared" si="1"/>
        <v>0.76999999999952706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36257.78</v>
      </c>
      <c r="D169" s="2">
        <f>'PR-RAS'!E173</f>
        <v>38722.129999999997</v>
      </c>
      <c r="E169" s="2">
        <v>0</v>
      </c>
      <c r="F169" s="2">
        <v>0</v>
      </c>
      <c r="G169" s="3">
        <f t="shared" si="0"/>
        <v>19101.942719999999</v>
      </c>
      <c r="H169" s="3">
        <f t="shared" si="1"/>
        <v>0.34999999999854481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19748.13</v>
      </c>
      <c r="D170" s="2">
        <f>'PR-RAS'!E174</f>
        <v>8165.35</v>
      </c>
      <c r="E170" s="2">
        <v>0</v>
      </c>
      <c r="F170" s="2">
        <v>0</v>
      </c>
      <c r="G170" s="3">
        <f t="shared" si="0"/>
        <v>6097.3222700000006</v>
      </c>
      <c r="H170" s="3">
        <f t="shared" si="1"/>
        <v>0.48000000000138243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175</v>
      </c>
      <c r="D171" s="2">
        <f>'PR-RAS'!E175</f>
        <v>229.89</v>
      </c>
      <c r="E171" s="2">
        <v>0</v>
      </c>
      <c r="F171" s="2">
        <v>0</v>
      </c>
      <c r="G171" s="3">
        <f t="shared" si="0"/>
        <v>107.9126</v>
      </c>
      <c r="H171" s="3">
        <f t="shared" si="1"/>
        <v>0.11000000000001364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830.1</v>
      </c>
      <c r="E173" s="2">
        <v>0</v>
      </c>
      <c r="F173" s="2">
        <v>0</v>
      </c>
      <c r="G173" s="3">
        <f t="shared" si="0"/>
        <v>285.55439999999999</v>
      </c>
      <c r="H173" s="3">
        <f t="shared" si="1"/>
        <v>0.10000000000002274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37898.25</v>
      </c>
      <c r="D174" s="2">
        <f>'PR-RAS'!E178</f>
        <v>58538.770000000004</v>
      </c>
      <c r="E174" s="2">
        <v>0</v>
      </c>
      <c r="F174" s="2">
        <v>0</v>
      </c>
      <c r="G174" s="3">
        <f t="shared" si="0"/>
        <v>26810.811669999999</v>
      </c>
      <c r="H174" s="3">
        <f t="shared" si="1"/>
        <v>0.47999999999592546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5791.96</v>
      </c>
      <c r="D175" s="2">
        <f>'PR-RAS'!E179</f>
        <v>4411.1400000000003</v>
      </c>
      <c r="E175" s="2">
        <v>0</v>
      </c>
      <c r="F175" s="2">
        <v>0</v>
      </c>
      <c r="G175" s="3">
        <f t="shared" si="0"/>
        <v>2542.8777600000003</v>
      </c>
      <c r="H175" s="3">
        <f t="shared" si="1"/>
        <v>0.18000000000029104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12100.02</v>
      </c>
      <c r="D176" s="2">
        <f>'PR-RAS'!E180</f>
        <v>11054.52</v>
      </c>
      <c r="E176" s="2">
        <v>0</v>
      </c>
      <c r="F176" s="2">
        <v>0</v>
      </c>
      <c r="G176" s="3">
        <f t="shared" si="0"/>
        <v>5986.5854999999992</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48.88</v>
      </c>
      <c r="E177" s="2">
        <v>0</v>
      </c>
      <c r="F177" s="2">
        <v>0</v>
      </c>
      <c r="G177" s="3">
        <f t="shared" si="0"/>
        <v>17.205760000000001</v>
      </c>
      <c r="H177" s="3">
        <f t="shared" si="1"/>
        <v>0.11999999999999744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5337.29</v>
      </c>
      <c r="D178" s="2">
        <f>'PR-RAS'!E182</f>
        <v>6290.17</v>
      </c>
      <c r="E178" s="2">
        <v>0</v>
      </c>
      <c r="F178" s="2">
        <v>0</v>
      </c>
      <c r="G178" s="3">
        <f t="shared" si="0"/>
        <v>3171.4205099999999</v>
      </c>
      <c r="H178" s="3">
        <f t="shared" si="1"/>
        <v>0.46000000000003638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1470</v>
      </c>
      <c r="D179" s="2">
        <f>'PR-RAS'!E183</f>
        <v>770</v>
      </c>
      <c r="E179" s="2">
        <v>0</v>
      </c>
      <c r="F179" s="2">
        <v>0</v>
      </c>
      <c r="G179" s="3">
        <f t="shared" si="0"/>
        <v>535.78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87.6</v>
      </c>
      <c r="D180" s="2">
        <f>'PR-RAS'!E184</f>
        <v>21.9</v>
      </c>
      <c r="E180" s="2">
        <v>0</v>
      </c>
      <c r="F180" s="2">
        <v>0</v>
      </c>
      <c r="G180" s="3">
        <f t="shared" si="0"/>
        <v>23.520599999999995</v>
      </c>
      <c r="H180" s="3">
        <f t="shared" si="1"/>
        <v>0.50000000000000711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6035.6</v>
      </c>
      <c r="D181" s="2">
        <f>'PR-RAS'!E185</f>
        <v>28445.78</v>
      </c>
      <c r="E181" s="2">
        <v>0</v>
      </c>
      <c r="F181" s="2">
        <v>0</v>
      </c>
      <c r="G181" s="3">
        <f t="shared" si="0"/>
        <v>11326.888799999999</v>
      </c>
      <c r="H181" s="3">
        <f t="shared" si="1"/>
        <v>0.62000000000080036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2085.83</v>
      </c>
      <c r="D182" s="2">
        <f>'PR-RAS'!E186</f>
        <v>2326.58</v>
      </c>
      <c r="E182" s="2">
        <v>0</v>
      </c>
      <c r="F182" s="2">
        <v>0</v>
      </c>
      <c r="G182" s="3">
        <f t="shared" si="0"/>
        <v>1219.7571899999998</v>
      </c>
      <c r="H182" s="3">
        <f t="shared" si="1"/>
        <v>0.59000000000014552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4989.95</v>
      </c>
      <c r="D183" s="2">
        <f>'PR-RAS'!E187</f>
        <v>5169.8</v>
      </c>
      <c r="E183" s="2">
        <v>0</v>
      </c>
      <c r="F183" s="2">
        <v>0</v>
      </c>
      <c r="G183" s="3">
        <f t="shared" si="0"/>
        <v>2789.9780999999998</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80</v>
      </c>
      <c r="D184" s="2">
        <f>'PR-RAS'!E188</f>
        <v>8193.61</v>
      </c>
      <c r="E184" s="2">
        <v>0</v>
      </c>
      <c r="F184" s="2">
        <v>0</v>
      </c>
      <c r="G184" s="3">
        <f t="shared" si="0"/>
        <v>3013.50126</v>
      </c>
      <c r="H184" s="3">
        <f t="shared" si="1"/>
        <v>0.38999999999941792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98685.790000000008</v>
      </c>
      <c r="D190" s="2">
        <f>'PR-RAS'!E194</f>
        <v>11433.58</v>
      </c>
      <c r="E190" s="2">
        <v>0</v>
      </c>
      <c r="F190" s="2">
        <v>0</v>
      </c>
      <c r="G190" s="3">
        <f t="shared" si="0"/>
        <v>22973.507550000002</v>
      </c>
      <c r="H190" s="3">
        <f t="shared" si="1"/>
        <v>0.62999999999192369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2527.0100000000002</v>
      </c>
      <c r="D192" s="2">
        <f>'PR-RAS'!E196</f>
        <v>2797.71</v>
      </c>
      <c r="E192" s="2">
        <v>0</v>
      </c>
      <c r="F192" s="2">
        <v>0</v>
      </c>
      <c r="G192" s="3">
        <f t="shared" si="0"/>
        <v>1551.3841300000001</v>
      </c>
      <c r="H192" s="3">
        <f t="shared" si="1"/>
        <v>0.3000000000001819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215.15</v>
      </c>
      <c r="D193" s="2">
        <f>'PR-RAS'!E197</f>
        <v>739.45</v>
      </c>
      <c r="E193" s="2">
        <v>0</v>
      </c>
      <c r="F193" s="2">
        <v>0</v>
      </c>
      <c r="G193" s="3">
        <f t="shared" si="0"/>
        <v>325.25760000000002</v>
      </c>
      <c r="H193" s="3">
        <f t="shared" si="1"/>
        <v>0.60000000000005116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166</v>
      </c>
      <c r="D194" s="2">
        <f>'PR-RAS'!E198</f>
        <v>190</v>
      </c>
      <c r="E194" s="2">
        <v>0</v>
      </c>
      <c r="F194" s="2">
        <v>0</v>
      </c>
      <c r="G194" s="3">
        <f t="shared" si="0"/>
        <v>105.378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6160.81</v>
      </c>
      <c r="D195" s="2">
        <f>'PR-RAS'!E199</f>
        <v>7031</v>
      </c>
      <c r="E195" s="2">
        <v>0</v>
      </c>
      <c r="F195" s="2">
        <v>0</v>
      </c>
      <c r="G195" s="3">
        <f t="shared" si="0"/>
        <v>3923.2251400000005</v>
      </c>
      <c r="H195" s="3">
        <f t="shared" si="1"/>
        <v>0.18999999999959982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89616.82</v>
      </c>
      <c r="D197" s="2">
        <f>'PR-RAS'!E201</f>
        <v>675.42</v>
      </c>
      <c r="E197" s="2">
        <v>0</v>
      </c>
      <c r="F197" s="2">
        <v>0</v>
      </c>
      <c r="G197" s="3">
        <f t="shared" si="0"/>
        <v>17829.661360000002</v>
      </c>
      <c r="H197" s="3">
        <f t="shared" si="1"/>
        <v>0.59999999999297415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929.45</v>
      </c>
      <c r="D198" s="2">
        <f>'PR-RAS'!E202</f>
        <v>1122.8</v>
      </c>
      <c r="E198" s="2">
        <v>0</v>
      </c>
      <c r="F198" s="2">
        <v>0</v>
      </c>
      <c r="G198" s="3">
        <f t="shared" si="0"/>
        <v>625.48485000000005</v>
      </c>
      <c r="H198" s="3">
        <f t="shared" si="1"/>
        <v>0.65000000000009095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929.45</v>
      </c>
      <c r="D212" s="2">
        <f>'PR-RAS'!E216</f>
        <v>1122.8</v>
      </c>
      <c r="E212" s="2">
        <v>0</v>
      </c>
      <c r="F212" s="2">
        <v>0</v>
      </c>
      <c r="G212" s="3">
        <f t="shared" si="0"/>
        <v>669.93555000000003</v>
      </c>
      <c r="H212" s="3">
        <f t="shared" si="1"/>
        <v>0.65000000000009095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929.45</v>
      </c>
      <c r="D213" s="2">
        <f>'PR-RAS'!E217</f>
        <v>1088.25</v>
      </c>
      <c r="E213" s="2">
        <v>0</v>
      </c>
      <c r="F213" s="2">
        <v>0</v>
      </c>
      <c r="G213" s="3">
        <f t="shared" si="0"/>
        <v>658.46139999999991</v>
      </c>
      <c r="H213" s="3">
        <f t="shared" si="1"/>
        <v>0.70000000000004547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34.549999999999997</v>
      </c>
      <c r="E215" s="2">
        <v>0</v>
      </c>
      <c r="F215" s="2">
        <v>0</v>
      </c>
      <c r="G215" s="3">
        <f t="shared" si="0"/>
        <v>14.787399999999998</v>
      </c>
      <c r="H215" s="3">
        <f t="shared" si="1"/>
        <v>0.45000000000000284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1197.26</v>
      </c>
      <c r="D226" s="2">
        <f>'PR-RAS'!E230</f>
        <v>0</v>
      </c>
      <c r="E226" s="2">
        <v>0</v>
      </c>
      <c r="F226" s="2">
        <v>0</v>
      </c>
      <c r="G226" s="3">
        <f t="shared" si="0"/>
        <v>269.38350000000003</v>
      </c>
      <c r="H226" s="3">
        <f t="shared" si="1"/>
        <v>0.25999999999999091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1197.26</v>
      </c>
      <c r="D253" s="2">
        <f>'PR-RAS'!E257</f>
        <v>0</v>
      </c>
      <c r="E253" s="2">
        <v>0</v>
      </c>
      <c r="F253" s="2">
        <v>0</v>
      </c>
      <c r="G253" s="3">
        <f t="shared" si="0"/>
        <v>301.70952</v>
      </c>
      <c r="H253" s="3">
        <f t="shared" si="1"/>
        <v>0.25999999999999091</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1197.26</v>
      </c>
      <c r="D254" s="2">
        <f>'PR-RAS'!E258</f>
        <v>0</v>
      </c>
      <c r="E254" s="2">
        <v>0</v>
      </c>
      <c r="F254" s="2">
        <v>0</v>
      </c>
      <c r="G254" s="3">
        <f t="shared" si="0"/>
        <v>302.90678000000003</v>
      </c>
      <c r="H254" s="3">
        <f t="shared" si="1"/>
        <v>0.25999999999999091</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802.07</v>
      </c>
      <c r="D269" s="2">
        <f>'PR-RAS'!E273</f>
        <v>733.53</v>
      </c>
      <c r="E269" s="2">
        <v>0</v>
      </c>
      <c r="F269" s="2">
        <v>0</v>
      </c>
      <c r="G269" s="3">
        <f t="shared" si="0"/>
        <v>608.12684000000002</v>
      </c>
      <c r="H269" s="3">
        <f t="shared" si="1"/>
        <v>0.54000000000007731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802.07</v>
      </c>
      <c r="D270" s="2">
        <f>'PR-RAS'!E274</f>
        <v>733.53</v>
      </c>
      <c r="E270" s="2">
        <v>0</v>
      </c>
      <c r="F270" s="2">
        <v>0</v>
      </c>
      <c r="G270" s="3">
        <f t="shared" si="0"/>
        <v>610.39597000000003</v>
      </c>
      <c r="H270" s="3">
        <f t="shared" si="1"/>
        <v>0.54000000000007731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802.07</v>
      </c>
      <c r="D272" s="2">
        <f>'PR-RAS'!E276</f>
        <v>733.53</v>
      </c>
      <c r="E272" s="2">
        <v>0</v>
      </c>
      <c r="F272" s="2">
        <v>0</v>
      </c>
      <c r="G272" s="3">
        <f t="shared" si="0"/>
        <v>614.93423000000007</v>
      </c>
      <c r="H272" s="3">
        <f t="shared" si="1"/>
        <v>0.54000000000007731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2410455.4099999997</v>
      </c>
      <c r="D295" s="2">
        <f>'PR-RAS'!E299</f>
        <v>2801885.3699999996</v>
      </c>
      <c r="E295" s="2">
        <v>0</v>
      </c>
      <c r="F295" s="2">
        <v>0</v>
      </c>
      <c r="G295" s="3">
        <f t="shared" si="12"/>
        <v>2356182.4880999993</v>
      </c>
      <c r="H295" s="3">
        <f t="shared" si="13"/>
        <v>0.77999999932944775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10841.630000000354</v>
      </c>
      <c r="D296" s="2">
        <f>'PR-RAS'!E300</f>
        <v>0</v>
      </c>
      <c r="E296" s="2">
        <v>0</v>
      </c>
      <c r="F296" s="2">
        <v>0</v>
      </c>
      <c r="G296" s="3">
        <f t="shared" si="12"/>
        <v>3198.2808500001042</v>
      </c>
      <c r="H296" s="3">
        <f t="shared" si="13"/>
        <v>0.36999999964609742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264103.14000000013</v>
      </c>
      <c r="E297" s="2">
        <v>0</v>
      </c>
      <c r="F297" s="2">
        <v>0</v>
      </c>
      <c r="G297" s="3">
        <f t="shared" si="12"/>
        <v>156349.05888000006</v>
      </c>
      <c r="H297" s="3">
        <f t="shared" si="13"/>
        <v>0.14000000013038516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485163.65</v>
      </c>
      <c r="D298" s="2">
        <f>'PR-RAS'!E302</f>
        <v>493519.11</v>
      </c>
      <c r="E298" s="2">
        <v>0</v>
      </c>
      <c r="F298" s="2">
        <v>0</v>
      </c>
      <c r="G298" s="3">
        <f t="shared" si="12"/>
        <v>437243.95539000002</v>
      </c>
      <c r="H298" s="3">
        <f t="shared" si="13"/>
        <v>0.4599999999627471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2498.69</v>
      </c>
      <c r="D300" s="2">
        <f>'PR-RAS'!E304</f>
        <v>240581.78</v>
      </c>
      <c r="E300" s="2">
        <v>0</v>
      </c>
      <c r="F300" s="2">
        <v>0</v>
      </c>
      <c r="G300" s="3">
        <f t="shared" si="12"/>
        <v>144615.01274999999</v>
      </c>
      <c r="H300" s="3">
        <f t="shared" si="13"/>
        <v>0.53000000000110958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2498.69</v>
      </c>
      <c r="D301" s="2">
        <f>'PR-RAS'!E305</f>
        <v>127.4</v>
      </c>
      <c r="E301" s="2">
        <v>0</v>
      </c>
      <c r="F301" s="2">
        <v>0</v>
      </c>
      <c r="G301" s="3">
        <f t="shared" si="12"/>
        <v>826.04700000000003</v>
      </c>
      <c r="H301" s="3">
        <f t="shared" si="13"/>
        <v>0.70999999999995111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1425.03</v>
      </c>
      <c r="D355" s="2">
        <f>'PR-RAS'!E360</f>
        <v>23248.71</v>
      </c>
      <c r="E355" s="2">
        <v>0</v>
      </c>
      <c r="F355" s="2">
        <v>0</v>
      </c>
      <c r="G355" s="3">
        <f t="shared" si="12"/>
        <v>16964.547299999998</v>
      </c>
      <c r="H355" s="3">
        <f t="shared" si="13"/>
        <v>0.32000000000084583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1425.03</v>
      </c>
      <c r="D368" s="2">
        <f>'PR-RAS'!E373</f>
        <v>23248.71</v>
      </c>
      <c r="E368" s="2">
        <v>0</v>
      </c>
      <c r="F368" s="2">
        <v>0</v>
      </c>
      <c r="G368" s="3">
        <f t="shared" si="12"/>
        <v>17587.539149999997</v>
      </c>
      <c r="H368" s="3">
        <f t="shared" si="13"/>
        <v>0.32000000000084583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21581</v>
      </c>
      <c r="E374" s="2">
        <v>0</v>
      </c>
      <c r="F374" s="2">
        <v>0</v>
      </c>
      <c r="G374" s="3">
        <f t="shared" si="12"/>
        <v>16099.425999999999</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17000</v>
      </c>
      <c r="E375" s="2">
        <v>0</v>
      </c>
      <c r="F375" s="2">
        <v>0</v>
      </c>
      <c r="G375" s="3">
        <f t="shared" si="12"/>
        <v>12716</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4581</v>
      </c>
      <c r="E381" s="2">
        <v>0</v>
      </c>
      <c r="F381" s="2">
        <v>0</v>
      </c>
      <c r="G381" s="3">
        <f t="shared" si="12"/>
        <v>3481.56</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1425.03</v>
      </c>
      <c r="D388" s="2">
        <f>'PR-RAS'!E393</f>
        <v>1667.71</v>
      </c>
      <c r="E388" s="2">
        <v>0</v>
      </c>
      <c r="F388" s="2">
        <v>0</v>
      </c>
      <c r="G388" s="3">
        <f t="shared" si="12"/>
        <v>1842.2941499999999</v>
      </c>
      <c r="H388" s="3">
        <f t="shared" si="13"/>
        <v>0.31999999999993634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1425.03</v>
      </c>
      <c r="D389" s="2">
        <f>'PR-RAS'!E394</f>
        <v>1667.71</v>
      </c>
      <c r="E389" s="2">
        <v>0</v>
      </c>
      <c r="F389" s="2">
        <v>0</v>
      </c>
      <c r="G389" s="3">
        <f t="shared" si="12"/>
        <v>1847.0545999999999</v>
      </c>
      <c r="H389" s="3">
        <f t="shared" si="13"/>
        <v>0.31999999999993634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1425.03</v>
      </c>
      <c r="D413" s="2">
        <f>'PR-RAS'!E418</f>
        <v>23248.71</v>
      </c>
      <c r="E413" s="2">
        <v>0</v>
      </c>
      <c r="F413" s="2">
        <v>0</v>
      </c>
      <c r="G413" s="3">
        <f t="shared" si="12"/>
        <v>19744.049399999996</v>
      </c>
      <c r="H413" s="3">
        <f t="shared" si="13"/>
        <v>0.32000000000084583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439051.46</v>
      </c>
      <c r="D415" s="2">
        <f>'PR-RAS'!E420</f>
        <v>439059.89</v>
      </c>
      <c r="E415" s="2">
        <v>0</v>
      </c>
      <c r="F415" s="2">
        <v>0</v>
      </c>
      <c r="G415" s="3">
        <f t="shared" si="12"/>
        <v>545308.89335999999</v>
      </c>
      <c r="H415" s="3">
        <f t="shared" si="13"/>
        <v>0.57000000000698492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2421297.04</v>
      </c>
      <c r="D417" s="2">
        <f>'PR-RAS'!E422</f>
        <v>2537782.2299999995</v>
      </c>
      <c r="E417" s="2">
        <v>0</v>
      </c>
      <c r="F417" s="2">
        <v>0</v>
      </c>
      <c r="G417" s="3">
        <f t="shared" si="12"/>
        <v>3118694.3839999996</v>
      </c>
      <c r="H417" s="3">
        <f t="shared" si="13"/>
        <v>0.26999999955296516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2411880.4399999995</v>
      </c>
      <c r="D418" s="2">
        <f>'PR-RAS'!E423</f>
        <v>2825134.0799999996</v>
      </c>
      <c r="E418" s="2">
        <v>0</v>
      </c>
      <c r="F418" s="2">
        <v>0</v>
      </c>
      <c r="G418" s="3">
        <f t="shared" si="12"/>
        <v>3361915.9661999992</v>
      </c>
      <c r="H418" s="3">
        <f t="shared" si="13"/>
        <v>0.51999999908730388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9416.6000000005588</v>
      </c>
      <c r="D419" s="2">
        <f>'PR-RAS'!E424</f>
        <v>0</v>
      </c>
      <c r="E419" s="2">
        <v>0</v>
      </c>
      <c r="F419" s="2">
        <v>0</v>
      </c>
      <c r="G419" s="3">
        <f t="shared" si="12"/>
        <v>3936.1388000002335</v>
      </c>
      <c r="H419" s="3">
        <f t="shared" si="13"/>
        <v>0.39999999944120646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287351.85000000009</v>
      </c>
      <c r="E420" s="2">
        <v>0</v>
      </c>
      <c r="F420" s="2">
        <v>0</v>
      </c>
      <c r="G420" s="3">
        <f t="shared" si="12"/>
        <v>240800.85030000008</v>
      </c>
      <c r="H420" s="3">
        <f t="shared" si="13"/>
        <v>0.14999999990686774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46112.19</v>
      </c>
      <c r="D421" s="2">
        <f>'PR-RAS'!E426</f>
        <v>54459.219999999972</v>
      </c>
      <c r="E421" s="2">
        <v>0</v>
      </c>
      <c r="F421" s="2">
        <v>0</v>
      </c>
      <c r="G421" s="3">
        <f t="shared" si="12"/>
        <v>65112.864599999972</v>
      </c>
      <c r="H421" s="3">
        <f t="shared" si="13"/>
        <v>0.40999999997438863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2498.69</v>
      </c>
      <c r="D423" s="2">
        <f>'PR-RAS'!E428</f>
        <v>240581.78</v>
      </c>
      <c r="E423" s="2">
        <v>0</v>
      </c>
      <c r="F423" s="2">
        <v>0</v>
      </c>
      <c r="G423" s="3">
        <f t="shared" si="12"/>
        <v>204105.46950000001</v>
      </c>
      <c r="H423" s="3">
        <f t="shared" si="13"/>
        <v>0.53000000000110958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2421297.04</v>
      </c>
      <c r="D637" s="2">
        <f>'PR-RAS'!E643</f>
        <v>2537782.2299999995</v>
      </c>
      <c r="E637" s="2">
        <v>0</v>
      </c>
      <c r="F637" s="2">
        <v>0</v>
      </c>
      <c r="G637" s="3">
        <f t="shared" si="14"/>
        <v>4768003.9139999999</v>
      </c>
      <c r="H637" s="3">
        <f t="shared" si="15"/>
        <v>0.26999999955296516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2411880.4399999995</v>
      </c>
      <c r="D638" s="2">
        <f>'PR-RAS'!E644</f>
        <v>2825134.0799999996</v>
      </c>
      <c r="E638" s="2">
        <v>0</v>
      </c>
      <c r="F638" s="2">
        <v>0</v>
      </c>
      <c r="G638" s="3">
        <f t="shared" si="14"/>
        <v>5135588.6581999995</v>
      </c>
      <c r="H638" s="3">
        <f t="shared" si="15"/>
        <v>0.51999999908730388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9416.6000000005588</v>
      </c>
      <c r="D639" s="2">
        <f>'PR-RAS'!E645</f>
        <v>0</v>
      </c>
      <c r="E639" s="2">
        <v>0</v>
      </c>
      <c r="F639" s="2">
        <v>0</v>
      </c>
      <c r="G639" s="3">
        <f t="shared" si="14"/>
        <v>6007.7908000003563</v>
      </c>
      <c r="H639" s="3">
        <f t="shared" si="15"/>
        <v>0.39999999944120646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287351.85000000009</v>
      </c>
      <c r="E640" s="2">
        <v>0</v>
      </c>
      <c r="F640" s="2">
        <v>0</v>
      </c>
      <c r="G640" s="3">
        <f t="shared" si="14"/>
        <v>367235.66430000012</v>
      </c>
      <c r="H640" s="3">
        <f t="shared" si="15"/>
        <v>0.14999999990686774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46112.19</v>
      </c>
      <c r="D641" s="2">
        <f>'PR-RAS'!E647</f>
        <v>54459.219999999972</v>
      </c>
      <c r="E641" s="2">
        <v>0</v>
      </c>
      <c r="F641" s="2">
        <v>0</v>
      </c>
      <c r="G641" s="3">
        <f t="shared" si="14"/>
        <v>99219.603199999969</v>
      </c>
      <c r="H641" s="3">
        <f t="shared" si="15"/>
        <v>0.40999999997438863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55528.790000000561</v>
      </c>
      <c r="D643" s="2">
        <f>'PR-RAS'!E649</f>
        <v>0</v>
      </c>
      <c r="E643" s="2">
        <v>0</v>
      </c>
      <c r="F643" s="2">
        <v>0</v>
      </c>
      <c r="G643" s="3">
        <f t="shared" si="14"/>
        <v>35649.483180000359</v>
      </c>
      <c r="H643" s="3">
        <f t="shared" si="15"/>
        <v>0.20999999943887815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232892.63000000012</v>
      </c>
      <c r="E644" s="2">
        <v>0</v>
      </c>
      <c r="F644" s="2">
        <v>0</v>
      </c>
      <c r="G644" s="3">
        <f t="shared" si="14"/>
        <v>299499.92218000017</v>
      </c>
      <c r="H644" s="3">
        <f t="shared" si="15"/>
        <v>0.36999999987892807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181764.82</v>
      </c>
      <c r="D645" s="2">
        <f>'PR-RAS'!E651</f>
        <v>0</v>
      </c>
      <c r="E645" s="2">
        <v>0</v>
      </c>
      <c r="F645" s="2">
        <v>0</v>
      </c>
      <c r="G645" s="3">
        <f t="shared" si="14"/>
        <v>117056.54408000001</v>
      </c>
      <c r="H645" s="3">
        <f t="shared" si="15"/>
        <v>0.17999999999301508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53417.66</v>
      </c>
      <c r="D646" s="2">
        <f>'PR-RAS'!E653</f>
        <v>64454.22</v>
      </c>
      <c r="E646" s="2">
        <v>0</v>
      </c>
      <c r="F646" s="2">
        <v>0</v>
      </c>
      <c r="G646" s="3">
        <f t="shared" si="14"/>
        <v>117600.33450000001</v>
      </c>
      <c r="H646" s="3">
        <f t="shared" si="15"/>
        <v>0.55999999999767169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437170.42</v>
      </c>
      <c r="D647" s="2">
        <f>'PR-RAS'!E654</f>
        <v>582655.48</v>
      </c>
      <c r="E647" s="2">
        <v>0</v>
      </c>
      <c r="F647" s="2">
        <v>0</v>
      </c>
      <c r="G647" s="3">
        <f t="shared" si="14"/>
        <v>1035202.9714799999</v>
      </c>
      <c r="H647" s="3">
        <f t="shared" si="15"/>
        <v>0.8999999999650754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426133.86</v>
      </c>
      <c r="D648" s="2">
        <f>'PR-RAS'!E655</f>
        <v>633592.59</v>
      </c>
      <c r="E648" s="2">
        <v>0</v>
      </c>
      <c r="F648" s="2">
        <v>0</v>
      </c>
      <c r="G648" s="3">
        <f t="shared" si="14"/>
        <v>1095577.41888</v>
      </c>
      <c r="H648" s="3">
        <f t="shared" si="15"/>
        <v>0.55000000004656613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64454.219999999972</v>
      </c>
      <c r="D649" s="2">
        <f>'PR-RAS'!E656</f>
        <v>13517.109999999986</v>
      </c>
      <c r="E649" s="2">
        <v>0</v>
      </c>
      <c r="F649" s="2">
        <v>0</v>
      </c>
      <c r="G649" s="3">
        <f t="shared" si="14"/>
        <v>59284.509119999966</v>
      </c>
      <c r="H649" s="3">
        <f t="shared" si="15"/>
        <v>0.32999999995809048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90</v>
      </c>
      <c r="D651" s="2">
        <f>'PR-RAS'!E658</f>
        <v>90</v>
      </c>
      <c r="E651" s="2">
        <v>0</v>
      </c>
      <c r="F651" s="2">
        <v>0</v>
      </c>
      <c r="G651" s="3">
        <f t="shared" si="14"/>
        <v>175.5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70</v>
      </c>
      <c r="D653" s="2">
        <f>'PR-RAS'!E660</f>
        <v>70</v>
      </c>
      <c r="E653" s="2">
        <v>0</v>
      </c>
      <c r="F653" s="2">
        <v>0</v>
      </c>
      <c r="G653" s="3">
        <f t="shared" si="14"/>
        <v>136.92000000000002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20561.400000000001</v>
      </c>
      <c r="D670" s="2">
        <f>'PR-RAS'!E677</f>
        <v>463.05</v>
      </c>
      <c r="E670" s="2">
        <v>0</v>
      </c>
      <c r="F670" s="2">
        <v>0</v>
      </c>
      <c r="G670" s="3">
        <f t="shared" si="14"/>
        <v>14375.137500000001</v>
      </c>
      <c r="H670" s="3">
        <f t="shared" si="15"/>
        <v>0.45000000000146656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2127672.9700000002</v>
      </c>
      <c r="D676" s="2">
        <f>'PR-RAS'!E683</f>
        <v>2273720.92</v>
      </c>
      <c r="E676" s="2">
        <v>0</v>
      </c>
      <c r="F676" s="2">
        <v>0</v>
      </c>
      <c r="G676" s="3">
        <f t="shared" si="14"/>
        <v>4505702.4967500009</v>
      </c>
      <c r="H676" s="3">
        <f t="shared" si="15"/>
        <v>0.10999999986961484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2576</v>
      </c>
      <c r="D677" s="2">
        <f>'PR-RAS'!E684</f>
        <v>4048.72</v>
      </c>
      <c r="E677" s="2">
        <v>0</v>
      </c>
      <c r="F677" s="2">
        <v>0</v>
      </c>
      <c r="G677" s="3">
        <f t="shared" si="14"/>
        <v>7215.2454399999997</v>
      </c>
      <c r="H677" s="3">
        <f t="shared" si="15"/>
        <v>0.28000000000020009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4491.67</v>
      </c>
      <c r="E678" s="2">
        <v>0</v>
      </c>
      <c r="F678" s="2">
        <v>0</v>
      </c>
      <c r="G678" s="3">
        <f t="shared" si="14"/>
        <v>6081.7211800000005</v>
      </c>
      <c r="H678" s="3">
        <f t="shared" si="15"/>
        <v>0.32999999999992724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1077</v>
      </c>
      <c r="D679" s="2">
        <f>'PR-RAS'!E686</f>
        <v>650</v>
      </c>
      <c r="E679" s="2">
        <v>0</v>
      </c>
      <c r="F679" s="2">
        <v>0</v>
      </c>
      <c r="G679" s="3">
        <f t="shared" si="14"/>
        <v>1611.6060000000002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69820</v>
      </c>
      <c r="D695" s="2">
        <f>'PR-RAS'!E702</f>
        <v>6750.8</v>
      </c>
      <c r="E695" s="2">
        <v>0</v>
      </c>
      <c r="F695" s="2">
        <v>0</v>
      </c>
      <c r="G695" s="3">
        <f t="shared" si="14"/>
        <v>57825.190399999999</v>
      </c>
      <c r="H695" s="3">
        <f t="shared" si="15"/>
        <v>0.1999999999998181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7998.6</v>
      </c>
      <c r="D697" s="2">
        <f>'PR-RAS'!E704</f>
        <v>0</v>
      </c>
      <c r="E697" s="2">
        <v>0</v>
      </c>
      <c r="F697" s="2">
        <v>0</v>
      </c>
      <c r="G697" s="3">
        <f t="shared" si="14"/>
        <v>5567.0255999999999</v>
      </c>
      <c r="H697" s="3">
        <f t="shared" si="15"/>
        <v>0.3999999999996362</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106.25</v>
      </c>
      <c r="D719" s="2">
        <f>'PR-RAS'!E726</f>
        <v>297.38</v>
      </c>
      <c r="E719" s="2">
        <v>0</v>
      </c>
      <c r="F719" s="2">
        <v>0</v>
      </c>
      <c r="G719" s="3">
        <f t="shared" si="14"/>
        <v>503.32517999999999</v>
      </c>
      <c r="H719" s="3">
        <f t="shared" si="15"/>
        <v>0.62999999999999545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6517.32</v>
      </c>
      <c r="D725" s="2">
        <f>'PR-RAS'!E732</f>
        <v>6760.53</v>
      </c>
      <c r="E725" s="2">
        <v>0</v>
      </c>
      <c r="F725" s="2">
        <v>0</v>
      </c>
      <c r="G725" s="3">
        <f t="shared" si="14"/>
        <v>14507.787119999997</v>
      </c>
      <c r="H725" s="3">
        <f t="shared" si="15"/>
        <v>0.78999999999996362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2577.35</v>
      </c>
      <c r="D726" s="2">
        <f>'PR-RAS'!E733</f>
        <v>1765.76</v>
      </c>
      <c r="E726" s="2">
        <v>0</v>
      </c>
      <c r="F726" s="2">
        <v>0</v>
      </c>
      <c r="G726" s="3">
        <f t="shared" si="14"/>
        <v>4428.9307499999995</v>
      </c>
      <c r="H726" s="3">
        <f t="shared" si="15"/>
        <v>0.58999999999991815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19965.93</v>
      </c>
      <c r="D727" s="2">
        <f>'PR-RAS'!E734</f>
        <v>18250.080000000002</v>
      </c>
      <c r="E727" s="2">
        <v>0</v>
      </c>
      <c r="F727" s="2">
        <v>0</v>
      </c>
      <c r="G727" s="3">
        <f t="shared" si="14"/>
        <v>40994.38134</v>
      </c>
      <c r="H727" s="3">
        <f t="shared" si="15"/>
        <v>0.15000000000145519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87.6</v>
      </c>
      <c r="D729" s="2">
        <f>'PR-RAS'!E736</f>
        <v>21.9</v>
      </c>
      <c r="E729" s="2">
        <v>0</v>
      </c>
      <c r="F729" s="2">
        <v>0</v>
      </c>
      <c r="G729" s="3">
        <f t="shared" si="14"/>
        <v>95.659199999999984</v>
      </c>
      <c r="H729" s="3">
        <f t="shared" si="15"/>
        <v>0.50000000000000711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17210</v>
      </c>
      <c r="E730" s="2">
        <v>0</v>
      </c>
      <c r="F730" s="2">
        <v>0</v>
      </c>
      <c r="G730" s="3">
        <f t="shared" si="14"/>
        <v>25092.18</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5065.6000000000004</v>
      </c>
      <c r="D731" s="2">
        <f>'PR-RAS'!E738</f>
        <v>10485.78</v>
      </c>
      <c r="E731" s="2">
        <v>0</v>
      </c>
      <c r="F731" s="2">
        <v>0</v>
      </c>
      <c r="G731" s="3">
        <f t="shared" si="14"/>
        <v>19007.126800000002</v>
      </c>
      <c r="H731" s="3">
        <f t="shared" si="15"/>
        <v>0.61999999999898137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4989.95</v>
      </c>
      <c r="D733" s="2">
        <f>'PR-RAS'!E740</f>
        <v>5169.8</v>
      </c>
      <c r="E733" s="2">
        <v>0</v>
      </c>
      <c r="F733" s="2">
        <v>0</v>
      </c>
      <c r="G733" s="3">
        <f t="shared" si="14"/>
        <v>11221.230599999999</v>
      </c>
      <c r="H733" s="3">
        <f t="shared" si="15"/>
        <v>0.25</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2527.0100000000002</v>
      </c>
      <c r="D735" s="2">
        <f>'PR-RAS'!E742</f>
        <v>2797.71</v>
      </c>
      <c r="E735" s="2">
        <v>0</v>
      </c>
      <c r="F735" s="2">
        <v>0</v>
      </c>
      <c r="G735" s="3">
        <f t="shared" si="14"/>
        <v>5961.8636200000001</v>
      </c>
      <c r="H735" s="3">
        <f t="shared" si="15"/>
        <v>0.3000000000001819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166</v>
      </c>
      <c r="D736" s="2">
        <f>'PR-RAS'!E743</f>
        <v>190</v>
      </c>
      <c r="E736" s="2">
        <v>0</v>
      </c>
      <c r="F736" s="2">
        <v>0</v>
      </c>
      <c r="G736" s="3">
        <f t="shared" ref="G736:G737" si="28">(B736/1000)*(C736*1+D736*2)</f>
        <v>401.31</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6160.81</v>
      </c>
      <c r="D737" s="2">
        <f>'PR-RAS'!E744</f>
        <v>7031</v>
      </c>
      <c r="E737" s="2">
        <v>0</v>
      </c>
      <c r="F737" s="2">
        <v>0</v>
      </c>
      <c r="G737" s="3">
        <f t="shared" si="28"/>
        <v>14883.988160000001</v>
      </c>
      <c r="H737" s="3">
        <f t="shared" si="29"/>
        <v>0.18999999999959982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994630.23</v>
      </c>
      <c r="D1011" s="7">
        <f>BILANCA!E6</f>
        <v>940937.67999999993</v>
      </c>
      <c r="E1011" s="7">
        <v>0</v>
      </c>
      <c r="F1011" s="7">
        <v>0</v>
      </c>
      <c r="G1011" s="8">
        <f t="shared" ref="G1011:G1306" si="38">B1011/1000*C1011+B1011/500*D1011</f>
        <v>2876.5055899999998</v>
      </c>
      <c r="H1011" s="8">
        <f t="shared" si="35"/>
        <v>0.55000000004656613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740161.6</v>
      </c>
      <c r="D1012" s="2">
        <f>BILANCA!E7</f>
        <v>680874.54999999993</v>
      </c>
      <c r="E1012" s="2">
        <v>0</v>
      </c>
      <c r="F1012" s="2">
        <v>0</v>
      </c>
      <c r="G1012" s="3">
        <f t="shared" si="38"/>
        <v>4203.8213999999998</v>
      </c>
      <c r="H1012" s="3">
        <f t="shared" si="35"/>
        <v>0.85000000009313226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60452.58</v>
      </c>
      <c r="D1013" s="2">
        <f>BILANCA!E8</f>
        <v>60452.58</v>
      </c>
      <c r="E1013" s="2">
        <v>0</v>
      </c>
      <c r="F1013" s="2">
        <v>0</v>
      </c>
      <c r="G1013" s="3">
        <f t="shared" si="38"/>
        <v>544.07321999999999</v>
      </c>
      <c r="H1013" s="3">
        <f t="shared" si="35"/>
        <v>0.83999999999650754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60452.58</v>
      </c>
      <c r="D1014" s="2">
        <f>BILANCA!E9</f>
        <v>60452.58</v>
      </c>
      <c r="E1014" s="2">
        <v>0</v>
      </c>
      <c r="F1014" s="2">
        <v>0</v>
      </c>
      <c r="G1014" s="3">
        <f t="shared" si="38"/>
        <v>725.43096000000003</v>
      </c>
      <c r="H1014" s="3">
        <f t="shared" si="35"/>
        <v>0.83999999999650754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679709.02</v>
      </c>
      <c r="D1017" s="2">
        <f>BILANCA!E12</f>
        <v>620421.97</v>
      </c>
      <c r="E1017" s="2">
        <v>0</v>
      </c>
      <c r="F1017" s="2">
        <v>0</v>
      </c>
      <c r="G1017" s="3">
        <f t="shared" si="38"/>
        <v>13443.870719999999</v>
      </c>
      <c r="H1017" s="3">
        <f t="shared" si="35"/>
        <v>5.0000000046566129E-2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401370.98000000004</v>
      </c>
      <c r="D1018" s="2">
        <f>BILANCA!E13</f>
        <v>391374.09</v>
      </c>
      <c r="E1018" s="2">
        <v>0</v>
      </c>
      <c r="F1018" s="2">
        <v>0</v>
      </c>
      <c r="G1018" s="3">
        <f t="shared" si="38"/>
        <v>9472.9532800000015</v>
      </c>
      <c r="H1018" s="3">
        <f t="shared" si="35"/>
        <v>0.10999999998603016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799749.41</v>
      </c>
      <c r="D1020" s="2">
        <f>BILANCA!E15</f>
        <v>799749.41</v>
      </c>
      <c r="E1020" s="2">
        <v>0</v>
      </c>
      <c r="F1020" s="2">
        <v>0</v>
      </c>
      <c r="G1020" s="3">
        <f t="shared" si="38"/>
        <v>23992.482300000003</v>
      </c>
      <c r="H1020" s="3">
        <f t="shared" si="35"/>
        <v>0.82000000006519258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398378.43</v>
      </c>
      <c r="D1023" s="2">
        <f>BILANCA!E18</f>
        <v>408375.32</v>
      </c>
      <c r="E1023" s="2">
        <v>0</v>
      </c>
      <c r="F1023" s="2">
        <v>0</v>
      </c>
      <c r="G1023" s="3">
        <f t="shared" si="38"/>
        <v>15796.677909999999</v>
      </c>
      <c r="H1023" s="3">
        <f t="shared" si="35"/>
        <v>0.75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186221.53999999998</v>
      </c>
      <c r="D1024" s="2">
        <f>BILANCA!E19</f>
        <v>148302.65999999992</v>
      </c>
      <c r="E1024" s="2">
        <v>0</v>
      </c>
      <c r="F1024" s="2">
        <v>0</v>
      </c>
      <c r="G1024" s="3">
        <f t="shared" si="38"/>
        <v>6759.5760399999981</v>
      </c>
      <c r="H1024" s="3">
        <f t="shared" si="35"/>
        <v>0.80000000010477379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297215.73</v>
      </c>
      <c r="D1025" s="2">
        <f>BILANCA!E20</f>
        <v>314215.73</v>
      </c>
      <c r="E1025" s="2">
        <v>0</v>
      </c>
      <c r="F1025" s="2">
        <v>0</v>
      </c>
      <c r="G1025" s="3">
        <f t="shared" si="38"/>
        <v>13884.707849999999</v>
      </c>
      <c r="H1025" s="3">
        <f t="shared" si="35"/>
        <v>0.5400000000372529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19752.28</v>
      </c>
      <c r="D1026" s="2">
        <f>BILANCA!E21</f>
        <v>19752.28</v>
      </c>
      <c r="E1026" s="2">
        <v>0</v>
      </c>
      <c r="F1026" s="2">
        <v>0</v>
      </c>
      <c r="G1026" s="3">
        <f t="shared" si="38"/>
        <v>948.10943999999995</v>
      </c>
      <c r="H1026" s="3">
        <f t="shared" si="35"/>
        <v>0.55999999999767169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93666.07</v>
      </c>
      <c r="D1027" s="2">
        <f>BILANCA!E22</f>
        <v>87875.32</v>
      </c>
      <c r="E1027" s="2">
        <v>0</v>
      </c>
      <c r="F1027" s="2">
        <v>0</v>
      </c>
      <c r="G1027" s="3">
        <f t="shared" si="38"/>
        <v>4580.0840700000008</v>
      </c>
      <c r="H1027" s="3">
        <f t="shared" si="35"/>
        <v>0.39000000001396984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150740.01999999999</v>
      </c>
      <c r="D1029" s="2">
        <f>BILANCA!E24</f>
        <v>155321.01999999999</v>
      </c>
      <c r="E1029" s="2">
        <v>0</v>
      </c>
      <c r="F1029" s="2">
        <v>0</v>
      </c>
      <c r="G1029" s="3">
        <f t="shared" si="38"/>
        <v>8766.2591399999983</v>
      </c>
      <c r="H1029" s="3">
        <f t="shared" si="35"/>
        <v>3.9999999979045242E-2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5814.63</v>
      </c>
      <c r="D1030" s="2">
        <f>BILANCA!E25</f>
        <v>5814.63</v>
      </c>
      <c r="E1030" s="2">
        <v>0</v>
      </c>
      <c r="F1030" s="2">
        <v>0</v>
      </c>
      <c r="G1030" s="3">
        <f t="shared" si="38"/>
        <v>348.87780000000004</v>
      </c>
      <c r="H1030" s="3">
        <f t="shared" si="35"/>
        <v>0.73999999999978172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113630.85</v>
      </c>
      <c r="D1031" s="2">
        <f>BILANCA!E26</f>
        <v>113630.85</v>
      </c>
      <c r="E1031" s="2">
        <v>0</v>
      </c>
      <c r="F1031" s="2">
        <v>0</v>
      </c>
      <c r="G1031" s="3">
        <f t="shared" si="38"/>
        <v>7158.7435500000011</v>
      </c>
      <c r="H1031" s="3">
        <f t="shared" si="35"/>
        <v>0.29999999998835847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494598.04</v>
      </c>
      <c r="D1033" s="2">
        <f>BILANCA!E28</f>
        <v>548307.17000000004</v>
      </c>
      <c r="E1033" s="2">
        <v>0</v>
      </c>
      <c r="F1033" s="2">
        <v>0</v>
      </c>
      <c r="G1033" s="3">
        <f t="shared" si="38"/>
        <v>36597.884740000001</v>
      </c>
      <c r="H1033" s="3">
        <f t="shared" si="35"/>
        <v>0.21000000002095476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67156.349999999991</v>
      </c>
      <c r="D1034" s="2">
        <f>BILANCA!E29</f>
        <v>55128.34</v>
      </c>
      <c r="E1034" s="2">
        <v>0</v>
      </c>
      <c r="F1034" s="2">
        <v>0</v>
      </c>
      <c r="G1034" s="3">
        <f t="shared" si="38"/>
        <v>4257.9127200000003</v>
      </c>
      <c r="H1034" s="3">
        <f t="shared" si="35"/>
        <v>0.68999999998777639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96224.04</v>
      </c>
      <c r="D1035" s="2">
        <f>BILANCA!E30</f>
        <v>96224.04</v>
      </c>
      <c r="E1035" s="2">
        <v>0</v>
      </c>
      <c r="F1035" s="2">
        <v>0</v>
      </c>
      <c r="G1035" s="3">
        <f t="shared" si="38"/>
        <v>7216.8029999999999</v>
      </c>
      <c r="H1035" s="3">
        <f t="shared" si="35"/>
        <v>7.9999999987194315E-2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29067.69</v>
      </c>
      <c r="D1039" s="2">
        <f>BILANCA!E34</f>
        <v>41095.699999999997</v>
      </c>
      <c r="E1039" s="2">
        <v>0</v>
      </c>
      <c r="F1039" s="2">
        <v>0</v>
      </c>
      <c r="G1039" s="3">
        <f t="shared" si="38"/>
        <v>3226.51361</v>
      </c>
      <c r="H1039" s="3">
        <f t="shared" si="35"/>
        <v>0.61000000000422006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22811.67</v>
      </c>
      <c r="D1040" s="2">
        <f>BILANCA!E35</f>
        <v>23468.399999999998</v>
      </c>
      <c r="E1040" s="2">
        <v>0</v>
      </c>
      <c r="F1040" s="2">
        <v>0</v>
      </c>
      <c r="G1040" s="3">
        <f t="shared" si="38"/>
        <v>2092.4540999999999</v>
      </c>
      <c r="H1040" s="3">
        <f t="shared" si="35"/>
        <v>0.72999999999956344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44084.54</v>
      </c>
      <c r="D1041" s="2">
        <f>BILANCA!E36</f>
        <v>45752.25</v>
      </c>
      <c r="E1041" s="2">
        <v>0</v>
      </c>
      <c r="F1041" s="2">
        <v>0</v>
      </c>
      <c r="G1041" s="3">
        <f t="shared" si="38"/>
        <v>4203.2602399999996</v>
      </c>
      <c r="H1041" s="3">
        <f t="shared" si="35"/>
        <v>0.70999999999912689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1167.96</v>
      </c>
      <c r="D1042" s="2">
        <f>BILANCA!E37</f>
        <v>1167.96</v>
      </c>
      <c r="E1042" s="2">
        <v>0</v>
      </c>
      <c r="F1042" s="2">
        <v>0</v>
      </c>
      <c r="G1042" s="3">
        <f t="shared" si="38"/>
        <v>112.12416000000002</v>
      </c>
      <c r="H1042" s="3">
        <f t="shared" si="35"/>
        <v>7.999999999992724E-2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22440.83</v>
      </c>
      <c r="D1045" s="2">
        <f>BILANCA!E40</f>
        <v>23451.81</v>
      </c>
      <c r="E1045" s="2">
        <v>0</v>
      </c>
      <c r="F1045" s="2">
        <v>0</v>
      </c>
      <c r="G1045" s="3">
        <f t="shared" si="38"/>
        <v>2427.0557500000004</v>
      </c>
      <c r="H1045" s="3">
        <f t="shared" si="35"/>
        <v>0.3599999999969441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2148.48</v>
      </c>
      <c r="D1050" s="2">
        <f>BILANCA!E45</f>
        <v>2148.48</v>
      </c>
      <c r="E1050" s="2">
        <v>0</v>
      </c>
      <c r="F1050" s="2">
        <v>0</v>
      </c>
      <c r="G1050" s="3">
        <f t="shared" si="38"/>
        <v>257.81759999999997</v>
      </c>
      <c r="H1050" s="3">
        <f t="shared" si="35"/>
        <v>0.96000000000003638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2148.48</v>
      </c>
      <c r="D1052" s="2">
        <f>BILANCA!E47</f>
        <v>2148.48</v>
      </c>
      <c r="E1052" s="2">
        <v>0</v>
      </c>
      <c r="F1052" s="2">
        <v>0</v>
      </c>
      <c r="G1052" s="3">
        <f t="shared" si="38"/>
        <v>270.70848000000001</v>
      </c>
      <c r="H1052" s="3">
        <f t="shared" si="35"/>
        <v>0.96000000000003638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135312.35</v>
      </c>
      <c r="D1059" s="2">
        <f>BILANCA!E54</f>
        <v>135542.24</v>
      </c>
      <c r="E1059" s="2">
        <v>0</v>
      </c>
      <c r="F1059" s="2">
        <v>0</v>
      </c>
      <c r="G1059" s="3">
        <f t="shared" si="38"/>
        <v>19913.444669999997</v>
      </c>
      <c r="H1059" s="3">
        <f t="shared" si="35"/>
        <v>0.58999999999650754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135312.35</v>
      </c>
      <c r="D1060" s="2">
        <f>BILANCA!E55</f>
        <v>135542.24</v>
      </c>
      <c r="E1060" s="2">
        <v>0</v>
      </c>
      <c r="F1060" s="2">
        <v>0</v>
      </c>
      <c r="G1060" s="3">
        <f t="shared" si="38"/>
        <v>20319.841500000002</v>
      </c>
      <c r="H1060" s="3">
        <f t="shared" si="35"/>
        <v>0.58999999999650754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254468.63</v>
      </c>
      <c r="D1074" s="2">
        <f>BILANCA!E69</f>
        <v>260063.13</v>
      </c>
      <c r="E1074" s="2">
        <v>0</v>
      </c>
      <c r="F1074" s="2">
        <v>0</v>
      </c>
      <c r="G1074" s="3">
        <f t="shared" si="38"/>
        <v>49574.072960000005</v>
      </c>
      <c r="H1074" s="3">
        <f t="shared" si="35"/>
        <v>0.5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64454.22</v>
      </c>
      <c r="D1075" s="2">
        <f>BILANCA!E70</f>
        <v>13517.11</v>
      </c>
      <c r="E1075" s="2">
        <v>0</v>
      </c>
      <c r="F1075" s="2">
        <v>0</v>
      </c>
      <c r="G1075" s="3">
        <f t="shared" si="38"/>
        <v>5946.7485999999999</v>
      </c>
      <c r="H1075" s="3">
        <f t="shared" si="35"/>
        <v>0.33000000000174623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64454.22</v>
      </c>
      <c r="D1076" s="2">
        <f>BILANCA!E71</f>
        <v>13517.11</v>
      </c>
      <c r="E1076" s="2">
        <v>0</v>
      </c>
      <c r="F1076" s="2">
        <v>0</v>
      </c>
      <c r="G1076" s="3">
        <f t="shared" si="38"/>
        <v>6038.2370400000009</v>
      </c>
      <c r="H1076" s="3">
        <f t="shared" si="35"/>
        <v>0.33000000000174623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64454.22</v>
      </c>
      <c r="D1078" s="2">
        <f>BILANCA!E73</f>
        <v>13517.11</v>
      </c>
      <c r="E1078" s="2">
        <v>0</v>
      </c>
      <c r="F1078" s="2">
        <v>0</v>
      </c>
      <c r="G1078" s="3">
        <f t="shared" si="38"/>
        <v>6221.2139200000011</v>
      </c>
      <c r="H1078" s="3">
        <f t="shared" si="35"/>
        <v>0.33000000000174623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5750.9</v>
      </c>
      <c r="D1087" s="2">
        <f>BILANCA!E82</f>
        <v>5964.24</v>
      </c>
      <c r="E1087" s="2">
        <v>0</v>
      </c>
      <c r="F1087" s="2">
        <v>0</v>
      </c>
      <c r="G1087" s="3">
        <f t="shared" si="38"/>
        <v>1361.3122599999999</v>
      </c>
      <c r="H1087" s="3">
        <f t="shared" si="35"/>
        <v>0.34000000000014552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5750.9</v>
      </c>
      <c r="D1092" s="2">
        <f>BILANCA!E87</f>
        <v>5964.24</v>
      </c>
      <c r="E1092" s="2">
        <v>0</v>
      </c>
      <c r="F1092" s="2">
        <v>0</v>
      </c>
      <c r="G1092" s="3">
        <f t="shared" si="38"/>
        <v>1449.7091599999999</v>
      </c>
      <c r="H1092" s="3">
        <f t="shared" si="35"/>
        <v>0.34000000000014552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2498.69</v>
      </c>
      <c r="D1152" s="2">
        <f>BILANCA!E147</f>
        <v>240581.78</v>
      </c>
      <c r="E1152" s="2">
        <v>0</v>
      </c>
      <c r="F1152" s="2">
        <v>0</v>
      </c>
      <c r="G1152" s="3">
        <f t="shared" si="38"/>
        <v>68680.039499999999</v>
      </c>
      <c r="H1152" s="3">
        <f t="shared" si="41"/>
        <v>0.53000000000110958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240454.38</v>
      </c>
      <c r="E1155" s="2">
        <v>0</v>
      </c>
      <c r="F1155" s="2">
        <v>0</v>
      </c>
      <c r="G1155" s="3">
        <f t="shared" si="38"/>
        <v>69731.770199999999</v>
      </c>
      <c r="H1155" s="3">
        <f t="shared" si="41"/>
        <v>0.38000000000465661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192458.48</v>
      </c>
      <c r="E1161" s="2">
        <v>0</v>
      </c>
      <c r="F1161" s="2">
        <v>0</v>
      </c>
      <c r="G1161" s="3">
        <f t="shared" si="38"/>
        <v>58122.460960000004</v>
      </c>
      <c r="H1161" s="3">
        <f t="shared" si="41"/>
        <v>0.48000000001047738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47995.9</v>
      </c>
      <c r="E1163" s="2">
        <v>0</v>
      </c>
      <c r="F1163" s="2">
        <v>0</v>
      </c>
      <c r="G1163" s="3">
        <f t="shared" si="38"/>
        <v>14686.7454</v>
      </c>
      <c r="H1163" s="3">
        <f t="shared" si="41"/>
        <v>9.9999999998544808E-2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2498.69</v>
      </c>
      <c r="D1166" s="2">
        <f>BILANCA!E161</f>
        <v>127.4</v>
      </c>
      <c r="E1166" s="2">
        <v>0</v>
      </c>
      <c r="F1166" s="2">
        <v>0</v>
      </c>
      <c r="G1166" s="3">
        <f t="shared" si="38"/>
        <v>429.54444000000001</v>
      </c>
      <c r="H1166" s="3">
        <f t="shared" si="41"/>
        <v>0.70999999999995111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181764.82</v>
      </c>
      <c r="D1176" s="2">
        <f>BILANCA!E171</f>
        <v>0</v>
      </c>
      <c r="E1176" s="2">
        <v>0</v>
      </c>
      <c r="F1176" s="2">
        <v>0</v>
      </c>
      <c r="G1176" s="3">
        <f t="shared" si="38"/>
        <v>30172.960120000003</v>
      </c>
      <c r="H1176" s="3">
        <f t="shared" si="41"/>
        <v>0.17999999999301508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181764.82</v>
      </c>
      <c r="D1179" s="2">
        <f>BILANCA!E174</f>
        <v>0</v>
      </c>
      <c r="E1179" s="2">
        <v>0</v>
      </c>
      <c r="F1179" s="2">
        <v>0</v>
      </c>
      <c r="G1179" s="3">
        <f t="shared" si="38"/>
        <v>30718.254580000004</v>
      </c>
      <c r="H1179" s="3">
        <f t="shared" si="41"/>
        <v>0.17999999999301508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994630.22999999986</v>
      </c>
      <c r="D1180" s="2">
        <f>BILANCA!E176</f>
        <v>940937.68</v>
      </c>
      <c r="E1180" s="2">
        <v>0</v>
      </c>
      <c r="F1180" s="2">
        <v>0</v>
      </c>
      <c r="G1180" s="3">
        <f t="shared" si="38"/>
        <v>489005.95030000003</v>
      </c>
      <c r="H1180" s="3">
        <f t="shared" si="41"/>
        <v>0.54999999981373549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196441.15000000002</v>
      </c>
      <c r="D1181" s="2">
        <f>BILANCA!E177</f>
        <v>252373.98</v>
      </c>
      <c r="E1181" s="2">
        <v>0</v>
      </c>
      <c r="F1181" s="2">
        <v>0</v>
      </c>
      <c r="G1181" s="3">
        <f t="shared" si="38"/>
        <v>119903.33781000001</v>
      </c>
      <c r="H1181" s="3">
        <f t="shared" si="41"/>
        <v>0.17000000001280569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196441.15000000002</v>
      </c>
      <c r="D1182" s="2">
        <f>BILANCA!E178</f>
        <v>201491.35</v>
      </c>
      <c r="E1182" s="2">
        <v>0</v>
      </c>
      <c r="F1182" s="2">
        <v>0</v>
      </c>
      <c r="G1182" s="3">
        <f t="shared" si="38"/>
        <v>103100.9022</v>
      </c>
      <c r="H1182" s="3">
        <f t="shared" si="41"/>
        <v>0.50000000002910383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183599.89</v>
      </c>
      <c r="D1183" s="2">
        <f>BILANCA!E179</f>
        <v>194211.44</v>
      </c>
      <c r="E1183" s="2">
        <v>0</v>
      </c>
      <c r="F1183" s="2">
        <v>0</v>
      </c>
      <c r="G1183" s="3">
        <f t="shared" si="38"/>
        <v>98959.939209999982</v>
      </c>
      <c r="H1183" s="3">
        <f t="shared" si="41"/>
        <v>0.54999999998835847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9883.85</v>
      </c>
      <c r="D1184" s="2">
        <f>BILANCA!E180</f>
        <v>7180.09</v>
      </c>
      <c r="E1184" s="2">
        <v>0</v>
      </c>
      <c r="F1184" s="2">
        <v>0</v>
      </c>
      <c r="G1184" s="3">
        <f t="shared" si="38"/>
        <v>4218.4612200000001</v>
      </c>
      <c r="H1184" s="3">
        <f t="shared" si="41"/>
        <v>0.23999999999978172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74.78</v>
      </c>
      <c r="D1185" s="2">
        <f>BILANCA!E181</f>
        <v>99.82</v>
      </c>
      <c r="E1185" s="2">
        <v>0</v>
      </c>
      <c r="F1185" s="2">
        <v>0</v>
      </c>
      <c r="G1185" s="3">
        <f t="shared" si="38"/>
        <v>48.023499999999999</v>
      </c>
      <c r="H1185" s="3">
        <f t="shared" si="41"/>
        <v>0.40000000000000568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74.78</v>
      </c>
      <c r="D1188" s="2">
        <f>BILANCA!E184</f>
        <v>99.82</v>
      </c>
      <c r="E1188" s="2">
        <v>0</v>
      </c>
      <c r="F1188" s="2">
        <v>0</v>
      </c>
      <c r="G1188" s="3">
        <f t="shared" si="38"/>
        <v>48.846759999999996</v>
      </c>
      <c r="H1188" s="3">
        <f t="shared" si="41"/>
        <v>0.40000000000000568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2882.63</v>
      </c>
      <c r="D1200" s="2">
        <f>BILANCA!E196</f>
        <v>0</v>
      </c>
      <c r="E1200" s="2">
        <v>0</v>
      </c>
      <c r="F1200" s="2">
        <v>0</v>
      </c>
      <c r="G1200" s="3">
        <f t="shared" si="38"/>
        <v>547.69970000000001</v>
      </c>
      <c r="H1200" s="3">
        <f t="shared" si="41"/>
        <v>0.36999999999989086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50882.63</v>
      </c>
      <c r="E1251" s="2">
        <v>0</v>
      </c>
      <c r="F1251" s="2">
        <v>0</v>
      </c>
      <c r="G1251" s="3">
        <f>B1251/1000*C1251+B1251/500*D1251</f>
        <v>24525.427659999998</v>
      </c>
      <c r="H1251" s="3">
        <f>ABS(C1251-ROUND(C1251,0))+ABS(D1251-ROUND(D1251,0))</f>
        <v>0.37000000000261934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798189.07999999984</v>
      </c>
      <c r="D1255" s="2">
        <f>BILANCA!E251</f>
        <v>688563.70000000007</v>
      </c>
      <c r="E1255" s="2">
        <v>0</v>
      </c>
      <c r="F1255" s="2">
        <v>0</v>
      </c>
      <c r="G1255" s="3">
        <f t="shared" si="38"/>
        <v>532952.53760000004</v>
      </c>
      <c r="H1255" s="3">
        <f t="shared" si="41"/>
        <v>0.37999999977182597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740161.6</v>
      </c>
      <c r="D1256" s="2">
        <f>BILANCA!E252</f>
        <v>680874.55</v>
      </c>
      <c r="E1256" s="2">
        <v>0</v>
      </c>
      <c r="F1256" s="2">
        <v>0</v>
      </c>
      <c r="G1256" s="3">
        <f t="shared" si="38"/>
        <v>517070.03220000002</v>
      </c>
      <c r="H1256" s="3">
        <f t="shared" si="41"/>
        <v>0.84999999997671694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740161.6</v>
      </c>
      <c r="D1257" s="2">
        <f>BILANCA!E253</f>
        <v>680874.55</v>
      </c>
      <c r="E1257" s="2">
        <v>0</v>
      </c>
      <c r="F1257" s="2">
        <v>0</v>
      </c>
      <c r="G1257" s="3">
        <f t="shared" si="38"/>
        <v>519171.94290000002</v>
      </c>
      <c r="H1257" s="3">
        <f t="shared" si="41"/>
        <v>0.84999999997671694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55528.789999999979</v>
      </c>
      <c r="D1259" s="2">
        <f>BILANCA!E255</f>
        <v>-232892.63000000003</v>
      </c>
      <c r="E1259" s="2">
        <v>0</v>
      </c>
      <c r="F1259" s="2">
        <v>0</v>
      </c>
      <c r="G1259" s="3">
        <f t="shared" si="38"/>
        <v>-102153.86103000001</v>
      </c>
      <c r="H1259" s="3">
        <f t="shared" si="41"/>
        <v>0.57999999998719431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494588.68</v>
      </c>
      <c r="D1260" s="2">
        <f>BILANCA!E256</f>
        <v>211899.51999999999</v>
      </c>
      <c r="E1260" s="2">
        <v>0</v>
      </c>
      <c r="F1260" s="2">
        <v>0</v>
      </c>
      <c r="G1260" s="3">
        <f t="shared" si="38"/>
        <v>229596.93</v>
      </c>
      <c r="H1260" s="3">
        <f t="shared" si="41"/>
        <v>0.8000000000174623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494588.68</v>
      </c>
      <c r="D1261" s="2">
        <f>BILANCA!E257</f>
        <v>211899.51999999999</v>
      </c>
      <c r="E1261" s="2">
        <v>0</v>
      </c>
      <c r="F1261" s="2">
        <v>0</v>
      </c>
      <c r="G1261" s="3">
        <f t="shared" si="38"/>
        <v>230515.31771999999</v>
      </c>
      <c r="H1261" s="3">
        <f t="shared" si="41"/>
        <v>0.8000000000174623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439059.89</v>
      </c>
      <c r="D1264" s="2">
        <f>BILANCA!E260</f>
        <v>444792.15</v>
      </c>
      <c r="E1264" s="2">
        <v>0</v>
      </c>
      <c r="F1264" s="2">
        <v>0</v>
      </c>
      <c r="G1264" s="3">
        <f t="shared" si="38"/>
        <v>337475.62426000001</v>
      </c>
      <c r="H1264" s="3">
        <f t="shared" si="41"/>
        <v>0.26000000000931323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439059.89</v>
      </c>
      <c r="D1266" s="2">
        <f>BILANCA!E262</f>
        <v>444792.15</v>
      </c>
      <c r="E1266" s="2">
        <v>0</v>
      </c>
      <c r="F1266" s="2">
        <v>0</v>
      </c>
      <c r="G1266" s="3">
        <f t="shared" si="38"/>
        <v>340132.91264</v>
      </c>
      <c r="H1266" s="3">
        <f t="shared" si="41"/>
        <v>0.26000000000931323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2498.69</v>
      </c>
      <c r="D1278" s="2">
        <f>BILANCA!E274</f>
        <v>240581.78</v>
      </c>
      <c r="E1278" s="2">
        <v>0</v>
      </c>
      <c r="F1278" s="2">
        <v>0</v>
      </c>
      <c r="G1278" s="3">
        <f t="shared" si="38"/>
        <v>129621.48300000001</v>
      </c>
      <c r="H1278" s="3">
        <f t="shared" si="41"/>
        <v>0.53000000000110958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2498.69</v>
      </c>
      <c r="D1279" s="2">
        <f>BILANCA!E275</f>
        <v>0</v>
      </c>
      <c r="E1279" s="2">
        <v>0</v>
      </c>
      <c r="F1279" s="2">
        <v>0</v>
      </c>
      <c r="G1279" s="3">
        <f t="shared" ref="G1279:G1294" si="48">B1279/1000*C1279+B1279/500*D1279</f>
        <v>672.1476100000001</v>
      </c>
      <c r="H1279" s="3">
        <f t="shared" ref="H1279:H1294" si="49">ABS(C1279-ROUND(C1279,0))+ABS(D1279-ROUND(D1279,0))</f>
        <v>0.30999999999994543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240454.38</v>
      </c>
      <c r="E1281" s="2">
        <v>0</v>
      </c>
      <c r="F1281" s="2">
        <v>0</v>
      </c>
      <c r="G1281" s="3">
        <f t="shared" si="48"/>
        <v>130326.27396000001</v>
      </c>
      <c r="H1281" s="3">
        <f t="shared" si="49"/>
        <v>0.38000000000465661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192458.48</v>
      </c>
      <c r="E1287" s="2">
        <v>0</v>
      </c>
      <c r="F1287" s="2">
        <v>0</v>
      </c>
      <c r="G1287" s="3">
        <f t="shared" si="48"/>
        <v>106621.99792000001</v>
      </c>
      <c r="H1287" s="3">
        <f t="shared" si="49"/>
        <v>0.48000000001047738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47995.9</v>
      </c>
      <c r="E1289" s="2">
        <v>0</v>
      </c>
      <c r="F1289" s="2">
        <v>0</v>
      </c>
      <c r="G1289" s="3">
        <f t="shared" si="48"/>
        <v>26781.712200000002</v>
      </c>
      <c r="H1289" s="3">
        <f t="shared" si="49"/>
        <v>9.9999999998544808E-2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127.4</v>
      </c>
      <c r="E1292" s="2">
        <v>0</v>
      </c>
      <c r="F1292" s="2">
        <v>0</v>
      </c>
      <c r="G1292" s="3">
        <f t="shared" si="48"/>
        <v>71.8536</v>
      </c>
      <c r="H1292" s="3">
        <f t="shared" si="49"/>
        <v>0.40000000000000568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31751.07</v>
      </c>
      <c r="D1301" s="2">
        <f>BILANCA!E297</f>
        <v>86126.51</v>
      </c>
      <c r="E1301" s="2">
        <v>0</v>
      </c>
      <c r="F1301" s="2">
        <v>0</v>
      </c>
      <c r="G1301" s="3">
        <f t="shared" si="38"/>
        <v>59365.190189999994</v>
      </c>
      <c r="H1301" s="3">
        <f t="shared" si="41"/>
        <v>0.56000000000494765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31751.07</v>
      </c>
      <c r="D1302" s="2">
        <f>BILANCA!E298</f>
        <v>86126.51</v>
      </c>
      <c r="E1302" s="2">
        <v>0</v>
      </c>
      <c r="F1302" s="2">
        <v>0</v>
      </c>
      <c r="G1302" s="3">
        <f t="shared" si="38"/>
        <v>59569.194279999996</v>
      </c>
      <c r="H1302" s="3">
        <f t="shared" si="41"/>
        <v>0.56000000000494765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2498.69</v>
      </c>
      <c r="D1305" s="2">
        <f>BILANCA!E302</f>
        <v>0</v>
      </c>
      <c r="E1305" s="2">
        <v>0</v>
      </c>
      <c r="F1305" s="2">
        <v>0</v>
      </c>
      <c r="G1305" s="3">
        <f t="shared" si="38"/>
        <v>737.11355000000003</v>
      </c>
      <c r="H1305" s="3">
        <f t="shared" si="41"/>
        <v>0.30999999999994543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240581.78</v>
      </c>
      <c r="E1306" s="2">
        <v>0</v>
      </c>
      <c r="F1306" s="2">
        <v>0</v>
      </c>
      <c r="G1306" s="3">
        <f t="shared" si="38"/>
        <v>142424.41376</v>
      </c>
      <c r="H1306" s="3">
        <f t="shared" si="41"/>
        <v>0.22000000000116415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2501.88</v>
      </c>
      <c r="D1311" s="2">
        <f>BILANCA!E308</f>
        <v>2501.88</v>
      </c>
      <c r="E1311" s="2">
        <v>0</v>
      </c>
      <c r="F1311" s="2">
        <v>0</v>
      </c>
      <c r="G1311" s="3">
        <f t="shared" si="52"/>
        <v>2259.1976399999999</v>
      </c>
      <c r="H1311" s="3">
        <f t="shared" si="41"/>
        <v>0.23999999999978172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3249.02</v>
      </c>
      <c r="D1313" s="2">
        <f>BILANCA!E310</f>
        <v>3249.02</v>
      </c>
      <c r="E1313" s="2">
        <v>0</v>
      </c>
      <c r="F1313" s="2">
        <v>0</v>
      </c>
      <c r="G1313" s="3">
        <f t="shared" si="52"/>
        <v>2953.3591799999999</v>
      </c>
      <c r="H1313" s="3">
        <f t="shared" si="41"/>
        <v>3.999999999996362E-2</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213.34</v>
      </c>
      <c r="E1314" s="2">
        <v>0</v>
      </c>
      <c r="F1314" s="2">
        <v>0</v>
      </c>
      <c r="G1314" s="3">
        <f t="shared" si="52"/>
        <v>129.71072000000001</v>
      </c>
      <c r="H1314" s="3">
        <f t="shared" si="41"/>
        <v>0.34000000000000341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196441.15</v>
      </c>
      <c r="D1340" s="2">
        <f>BILANCA!E337</f>
        <v>201491.35</v>
      </c>
      <c r="E1340" s="2">
        <v>0</v>
      </c>
      <c r="F1340" s="2">
        <v>0</v>
      </c>
      <c r="G1340" s="3">
        <f t="shared" si="52"/>
        <v>197809.87049999999</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380.75</v>
      </c>
      <c r="E1370" s="2">
        <v>0</v>
      </c>
      <c r="F1370" s="2">
        <v>0</v>
      </c>
      <c r="G1370" s="3">
        <f t="shared" si="57"/>
        <v>274.14</v>
      </c>
      <c r="H1370" s="3">
        <f t="shared" si="58"/>
        <v>0.25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48000</v>
      </c>
      <c r="E1374" s="2">
        <v>0</v>
      </c>
      <c r="F1374" s="2">
        <v>0</v>
      </c>
      <c r="G1374" s="3">
        <f t="shared" si="59"/>
        <v>34944</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2501.88</v>
      </c>
      <c r="E1383" s="2">
        <v>0</v>
      </c>
      <c r="F1383" s="2">
        <v>0</v>
      </c>
      <c r="G1383" s="3">
        <f t="shared" si="59"/>
        <v>1866.40248</v>
      </c>
      <c r="H1383" s="3">
        <f t="shared" si="60"/>
        <v>0.11999999999989086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1069.57</v>
      </c>
      <c r="E1384" s="2">
        <v>0</v>
      </c>
      <c r="F1384" s="2">
        <v>0</v>
      </c>
      <c r="G1384" s="3">
        <f t="shared" si="59"/>
        <v>800.0383599999999</v>
      </c>
      <c r="H1384" s="3">
        <f t="shared" si="60"/>
        <v>0.43000000000006366</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31751.07</v>
      </c>
      <c r="D1390" s="2">
        <f>BILANCA!E387</f>
        <v>0</v>
      </c>
      <c r="E1390" s="2">
        <v>0</v>
      </c>
      <c r="F1390" s="2">
        <v>0</v>
      </c>
      <c r="G1390" s="3">
        <f t="shared" ref="G1390:G1399" si="61">B1390/1000*C1390+B1390/500*D1390</f>
        <v>12065.4066</v>
      </c>
      <c r="H1390" s="3">
        <f t="shared" ref="H1390:H1399" si="62">ABS(C1390-ROUND(C1390,0))+ABS(D1390-ROUND(D1390,0))</f>
        <v>6.9999999999708962E-2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86126.51</v>
      </c>
      <c r="E1399" s="2">
        <v>0</v>
      </c>
      <c r="F1399" s="2">
        <v>0</v>
      </c>
      <c r="G1399" s="3">
        <f t="shared" si="61"/>
        <v>67006.424780000001</v>
      </c>
      <c r="H1399" s="3">
        <f t="shared" si="62"/>
        <v>0.49000000000523869</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2411880.44</v>
      </c>
      <c r="D1510" s="2">
        <f>'RAS-funkcijski'!E114</f>
        <v>2825134.0800000001</v>
      </c>
      <c r="E1510" s="2">
        <v>0</v>
      </c>
      <c r="F1510" s="2">
        <v>0</v>
      </c>
      <c r="G1510" s="3">
        <f t="shared" si="52"/>
        <v>886836.34600000002</v>
      </c>
      <c r="H1510" s="3">
        <f t="shared" si="63"/>
        <v>0.52000000001862645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2411880.44</v>
      </c>
      <c r="D1514" s="2">
        <f>'RAS-funkcijski'!E118</f>
        <v>2825134.0800000001</v>
      </c>
      <c r="E1514" s="2">
        <v>0</v>
      </c>
      <c r="F1514" s="2">
        <v>0</v>
      </c>
      <c r="G1514" s="3">
        <f t="shared" si="52"/>
        <v>919084.94039999996</v>
      </c>
      <c r="H1514" s="3">
        <f t="shared" si="63"/>
        <v>0.52000000001862645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2411880.44</v>
      </c>
      <c r="D1516" s="2">
        <f>'RAS-funkcijski'!E120</f>
        <v>2825134.0800000001</v>
      </c>
      <c r="E1516" s="2">
        <v>0</v>
      </c>
      <c r="F1516" s="2">
        <v>0</v>
      </c>
      <c r="G1516" s="3">
        <f t="shared" si="52"/>
        <v>935209.23760000011</v>
      </c>
      <c r="H1516" s="3">
        <f t="shared" si="63"/>
        <v>0.52000000001862645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2411880.44</v>
      </c>
      <c r="D1537" s="14">
        <f>'RAS-funkcijski'!E141</f>
        <v>2825134.0800000001</v>
      </c>
      <c r="E1537" s="14">
        <v>0</v>
      </c>
      <c r="F1537" s="14">
        <v>0</v>
      </c>
      <c r="G1537" s="15">
        <f t="shared" si="52"/>
        <v>1104514.3582000001</v>
      </c>
      <c r="H1537" s="15">
        <f t="shared" si="63"/>
        <v>0.52000000001862645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76257.19</v>
      </c>
      <c r="D1538" s="7">
        <f>'P-VRIO'!E5</f>
        <v>81524.78</v>
      </c>
      <c r="E1538" s="7">
        <v>0</v>
      </c>
      <c r="F1538" s="7">
        <v>0</v>
      </c>
      <c r="G1538" s="8">
        <f t="shared" si="52"/>
        <v>239.30675000000002</v>
      </c>
      <c r="H1538" s="8">
        <f t="shared" si="63"/>
        <v>0.41000000000349246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81524.78</v>
      </c>
      <c r="E1539" s="2">
        <v>0</v>
      </c>
      <c r="F1539" s="2">
        <v>0</v>
      </c>
      <c r="G1539" s="3">
        <f t="shared" si="52"/>
        <v>326.09912000000003</v>
      </c>
      <c r="H1539" s="3">
        <f t="shared" si="63"/>
        <v>0.22000000000116415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81524.78</v>
      </c>
      <c r="E1540" s="2">
        <v>0</v>
      </c>
      <c r="F1540" s="2">
        <v>0</v>
      </c>
      <c r="G1540" s="3">
        <f t="shared" si="52"/>
        <v>489.14868000000001</v>
      </c>
      <c r="H1540" s="3">
        <f t="shared" si="63"/>
        <v>0.22000000000116415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81524.78</v>
      </c>
      <c r="E1542" s="2">
        <v>0</v>
      </c>
      <c r="F1542" s="2">
        <v>0</v>
      </c>
      <c r="G1542" s="3">
        <f t="shared" si="52"/>
        <v>815.24779999999998</v>
      </c>
      <c r="H1542" s="3">
        <f t="shared" si="63"/>
        <v>0.22000000000116415</v>
      </c>
      <c r="I1542" s="11">
        <f t="shared" si="64"/>
        <v>179.35451600094908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76257.19</v>
      </c>
      <c r="D1555" s="2">
        <f>'P-VRIO'!E22</f>
        <v>0</v>
      </c>
      <c r="E1555" s="2">
        <v>0</v>
      </c>
      <c r="F1555" s="2">
        <v>0</v>
      </c>
      <c r="G1555" s="3">
        <f t="shared" si="52"/>
        <v>1372.62942</v>
      </c>
      <c r="H1555" s="3">
        <f t="shared" si="63"/>
        <v>0.19000000000232831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76257.19</v>
      </c>
      <c r="D1556" s="2">
        <f>'P-VRIO'!E23</f>
        <v>0</v>
      </c>
      <c r="E1556" s="2">
        <v>0</v>
      </c>
      <c r="F1556" s="2">
        <v>0</v>
      </c>
      <c r="G1556" s="3">
        <f t="shared" si="52"/>
        <v>1448.88661</v>
      </c>
      <c r="H1556" s="3">
        <f t="shared" si="63"/>
        <v>0.19000000000232831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76257.19</v>
      </c>
      <c r="D1558" s="2">
        <f>'P-VRIO'!E25</f>
        <v>0</v>
      </c>
      <c r="E1558" s="2">
        <v>0</v>
      </c>
      <c r="F1558" s="2">
        <v>0</v>
      </c>
      <c r="G1558" s="3">
        <f t="shared" si="52"/>
        <v>1601.4009900000001</v>
      </c>
      <c r="H1558" s="3">
        <f t="shared" si="63"/>
        <v>0.19000000000232831</v>
      </c>
      <c r="I1558" s="11">
        <f t="shared" si="66"/>
        <v>304.26618810372855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196441.15</v>
      </c>
      <c r="D1582" s="7"/>
      <c r="E1582" s="7">
        <v>0</v>
      </c>
      <c r="F1582" s="7">
        <v>0</v>
      </c>
      <c r="G1582" s="8">
        <f t="shared" ref="G1582:G1686" si="70">B1582/1000*C1582</f>
        <v>196.44114999999999</v>
      </c>
      <c r="H1582" s="8">
        <f t="shared" ref="H1582:H1686" si="71">ABS(C1582-ROUND(C1582,0))</f>
        <v>0.14999999999417923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2995888.4</v>
      </c>
      <c r="D1583" s="2">
        <v>0</v>
      </c>
      <c r="E1583" s="2">
        <v>0</v>
      </c>
      <c r="F1583" s="2">
        <v>0</v>
      </c>
      <c r="G1583" s="3">
        <f t="shared" si="70"/>
        <v>5991.7767999999996</v>
      </c>
      <c r="H1583" s="3">
        <f t="shared" si="71"/>
        <v>0.39999999990686774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2903062.07</v>
      </c>
      <c r="D1585" s="2">
        <v>0</v>
      </c>
      <c r="E1585" s="2">
        <v>0</v>
      </c>
      <c r="F1585" s="2">
        <v>0</v>
      </c>
      <c r="G1585" s="3">
        <f t="shared" si="70"/>
        <v>11612.24828</v>
      </c>
      <c r="H1585" s="3">
        <f t="shared" si="71"/>
        <v>6.9999999832361937E-2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2366768.9300000002</v>
      </c>
      <c r="D1586" s="2">
        <v>0</v>
      </c>
      <c r="E1586" s="2">
        <v>0</v>
      </c>
      <c r="F1586" s="2">
        <v>0</v>
      </c>
      <c r="G1586" s="3">
        <f t="shared" si="70"/>
        <v>11833.844650000001</v>
      </c>
      <c r="H1586" s="3">
        <f t="shared" si="71"/>
        <v>6.9999999832361937E-2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517788.79</v>
      </c>
      <c r="D1587" s="2">
        <v>0</v>
      </c>
      <c r="E1587" s="2">
        <v>0</v>
      </c>
      <c r="F1587" s="2">
        <v>0</v>
      </c>
      <c r="G1587" s="3">
        <f t="shared" si="70"/>
        <v>3106.7327399999999</v>
      </c>
      <c r="H1587" s="3">
        <f t="shared" si="71"/>
        <v>0.21000000002095476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1287.8</v>
      </c>
      <c r="D1588" s="2">
        <v>0</v>
      </c>
      <c r="E1588" s="2">
        <v>0</v>
      </c>
      <c r="F1588" s="2">
        <v>0</v>
      </c>
      <c r="G1588" s="3">
        <f t="shared" si="70"/>
        <v>9.0145999999999997</v>
      </c>
      <c r="H1588" s="3">
        <f t="shared" si="71"/>
        <v>0.20000000000004547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17216.55</v>
      </c>
      <c r="D1593" s="2">
        <v>0</v>
      </c>
      <c r="E1593" s="2">
        <v>0</v>
      </c>
      <c r="F1593" s="2">
        <v>0</v>
      </c>
      <c r="G1593" s="3">
        <f t="shared" si="70"/>
        <v>206.5986</v>
      </c>
      <c r="H1593" s="3">
        <f t="shared" si="71"/>
        <v>0.4500000000007276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22920.71</v>
      </c>
      <c r="D1594" s="2">
        <v>0</v>
      </c>
      <c r="E1594" s="2">
        <v>0</v>
      </c>
      <c r="F1594" s="2">
        <v>0</v>
      </c>
      <c r="G1594" s="3">
        <f t="shared" si="70"/>
        <v>297.96922999999998</v>
      </c>
      <c r="H1594" s="3">
        <f t="shared" si="71"/>
        <v>0.29000000000087311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69905.62</v>
      </c>
      <c r="D1601" s="2">
        <v>0</v>
      </c>
      <c r="E1601" s="2">
        <v>0</v>
      </c>
      <c r="F1601" s="2">
        <v>0</v>
      </c>
      <c r="G1601" s="3">
        <f>B1601/1000*C1601</f>
        <v>1398.1124</v>
      </c>
      <c r="H1601" s="3">
        <f>ABS(C1601-ROUND(C1601,0))</f>
        <v>0.38000000000465661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2939955.57</v>
      </c>
      <c r="D1602" s="2">
        <v>0</v>
      </c>
      <c r="E1602" s="2">
        <v>0</v>
      </c>
      <c r="F1602" s="2">
        <v>0</v>
      </c>
      <c r="G1602" s="3">
        <f t="shared" si="70"/>
        <v>61739.06697</v>
      </c>
      <c r="H1602" s="3">
        <f t="shared" si="71"/>
        <v>0.43000000016763806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2898011.8699999996</v>
      </c>
      <c r="D1604" s="2">
        <v>0</v>
      </c>
      <c r="E1604" s="2">
        <v>0</v>
      </c>
      <c r="F1604" s="2">
        <v>0</v>
      </c>
      <c r="G1604" s="3">
        <f t="shared" si="70"/>
        <v>66654.27300999999</v>
      </c>
      <c r="H1604" s="3">
        <f t="shared" si="71"/>
        <v>0.13000000035390258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2356157.38</v>
      </c>
      <c r="D1605" s="2">
        <v>0</v>
      </c>
      <c r="E1605" s="2">
        <v>0</v>
      </c>
      <c r="F1605" s="2">
        <v>0</v>
      </c>
      <c r="G1605" s="3">
        <f t="shared" si="70"/>
        <v>56547.777119999999</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520492.55</v>
      </c>
      <c r="D1606" s="2">
        <v>0</v>
      </c>
      <c r="E1606" s="2">
        <v>0</v>
      </c>
      <c r="F1606" s="2">
        <v>0</v>
      </c>
      <c r="G1606" s="3">
        <f t="shared" si="70"/>
        <v>13012.313750000001</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1262.76</v>
      </c>
      <c r="D1607" s="2">
        <v>0</v>
      </c>
      <c r="E1607" s="2">
        <v>0</v>
      </c>
      <c r="F1607" s="2">
        <v>0</v>
      </c>
      <c r="G1607" s="3">
        <f t="shared" si="70"/>
        <v>32.831759999999996</v>
      </c>
      <c r="H1607" s="3">
        <f t="shared" si="71"/>
        <v>0.24000000000000909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20099.18</v>
      </c>
      <c r="D1612" s="2">
        <v>0</v>
      </c>
      <c r="E1612" s="2">
        <v>0</v>
      </c>
      <c r="F1612" s="2">
        <v>0</v>
      </c>
      <c r="G1612" s="3">
        <f t="shared" si="70"/>
        <v>623.07457999999997</v>
      </c>
      <c r="H1612" s="3">
        <f t="shared" si="71"/>
        <v>0.18000000000029104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22920.71</v>
      </c>
      <c r="D1613" s="2">
        <v>0</v>
      </c>
      <c r="E1613" s="2">
        <v>0</v>
      </c>
      <c r="F1613" s="2">
        <v>0</v>
      </c>
      <c r="G1613" s="3">
        <f t="shared" si="70"/>
        <v>733.46271999999999</v>
      </c>
      <c r="H1613" s="3">
        <f t="shared" si="71"/>
        <v>0.29000000000087311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19022.990000000002</v>
      </c>
      <c r="D1620" s="2">
        <v>0</v>
      </c>
      <c r="E1620" s="2">
        <v>0</v>
      </c>
      <c r="F1620" s="2">
        <v>0</v>
      </c>
      <c r="G1620" s="3">
        <f>B1620/1000*C1620</f>
        <v>741.89661000000001</v>
      </c>
      <c r="H1620" s="3">
        <f>ABS(C1620-ROUND(C1620,0))</f>
        <v>9.9999999983992893E-3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252373.97999999998</v>
      </c>
      <c r="D1621" s="2">
        <v>0</v>
      </c>
      <c r="E1621" s="2">
        <v>0</v>
      </c>
      <c r="F1621" s="2">
        <v>0</v>
      </c>
      <c r="G1621" s="3">
        <f t="shared" si="70"/>
        <v>10094.959199999999</v>
      </c>
      <c r="H1621" s="3">
        <f t="shared" si="71"/>
        <v>2.0000000018626451E-2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252373.98</v>
      </c>
      <c r="D1681" s="2">
        <v>0</v>
      </c>
      <c r="E1681" s="2">
        <v>0</v>
      </c>
      <c r="F1681" s="2">
        <v>0</v>
      </c>
      <c r="G1681" s="3">
        <f t="shared" si="70"/>
        <v>25237.398000000001</v>
      </c>
      <c r="H1681" s="3">
        <f t="shared" si="71"/>
        <v>1.9999999989522621E-2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2501.88</v>
      </c>
      <c r="D1683" s="2">
        <v>0</v>
      </c>
      <c r="E1683" s="2">
        <v>0</v>
      </c>
      <c r="F1683" s="2">
        <v>0</v>
      </c>
      <c r="G1683" s="3">
        <f t="shared" si="70"/>
        <v>255.19175999999999</v>
      </c>
      <c r="H1683" s="3">
        <f t="shared" si="71"/>
        <v>0.11999999999989086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249872.1</v>
      </c>
      <c r="D1684" s="2">
        <v>0</v>
      </c>
      <c r="E1684" s="2">
        <v>0</v>
      </c>
      <c r="F1684" s="2">
        <v>0</v>
      </c>
      <c r="G1684" s="3">
        <f t="shared" si="70"/>
        <v>25736.826300000001</v>
      </c>
      <c r="H1684" s="3">
        <f t="shared" si="71"/>
        <v>0.10000000000582077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2" t="s">
        <v>2128</v>
      </c>
      <c r="B59" s="410" t="s">
        <v>2129</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61" t="s">
        <v>1979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63" t="s">
        <v>1981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18161</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31" t="s">
        <v>1985</v>
      </c>
      <c r="F7" s="365" t="s">
        <v>1986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31"/>
      <c r="F8" s="345" t="s">
        <v>1989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1990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1991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1992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1993</v>
      </c>
      <c r="G12" s="356"/>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31"/>
      <c r="F13" s="328" t="s">
        <v>1997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1986</v>
      </c>
      <c r="B17" s="335" t="str">
        <f>'PR-RAS'!B6</f>
        <v>PRIHODI POSLOVANJA (šifre 61+62+63+64+65+66+67+68)</v>
      </c>
      <c r="C17" s="336"/>
      <c r="D17" s="336"/>
      <c r="E17" s="336"/>
      <c r="F17" s="337"/>
      <c r="G17" s="28" t="str">
        <f>'PR-RAS'!C6</f>
        <v>6</v>
      </c>
      <c r="H17" s="275">
        <f>'PR-RAS'!D6</f>
        <v>2421297.04</v>
      </c>
      <c r="I17" s="275">
        <f>'PR-RAS'!E6</f>
        <v>2537782.2299999995</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2410455.4099999997</v>
      </c>
      <c r="I18" s="275">
        <f>'PR-RAS'!E152</f>
        <v>2801885.3699999996</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55528.790000000561</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232892.63000000012</v>
      </c>
      <c r="J20" s="5"/>
      <c r="K20" s="5"/>
      <c r="L20" s="5"/>
      <c r="M20" s="5"/>
      <c r="N20" s="5"/>
      <c r="O20" s="5"/>
      <c r="P20" s="5"/>
      <c r="Q20" s="5"/>
      <c r="R20" s="5"/>
      <c r="S20" s="5"/>
      <c r="T20" s="5"/>
      <c r="U20" s="5"/>
      <c r="V20" s="5"/>
      <c r="W20" s="5"/>
    </row>
    <row r="21" spans="1:23" ht="29.25" customHeight="1" x14ac:dyDescent="0.2">
      <c r="A21" s="200" t="s">
        <v>1998</v>
      </c>
      <c r="B21" s="332" t="s">
        <v>8</v>
      </c>
      <c r="C21" s="333"/>
      <c r="D21" s="333"/>
      <c r="E21" s="333"/>
      <c r="F21" s="334"/>
      <c r="G21" s="201" t="s">
        <v>9</v>
      </c>
      <c r="H21" s="265" t="s">
        <v>1999</v>
      </c>
      <c r="I21" s="266" t="s">
        <v>2000</v>
      </c>
      <c r="J21" s="5"/>
      <c r="K21" s="5"/>
      <c r="L21" s="5"/>
      <c r="M21" s="5"/>
      <c r="N21" s="5"/>
      <c r="O21" s="5"/>
      <c r="P21" s="5"/>
      <c r="Q21" s="5"/>
      <c r="R21" s="5"/>
      <c r="S21" s="5"/>
      <c r="T21" s="5"/>
      <c r="U21" s="5"/>
      <c r="V21" s="5"/>
      <c r="W21" s="5"/>
    </row>
    <row r="22" spans="1:23" ht="12.75" customHeight="1" x14ac:dyDescent="0.2">
      <c r="A22" s="352" t="s">
        <v>1989</v>
      </c>
      <c r="B22" s="335" t="str">
        <f>BILANCA!B7</f>
        <v>Nefinancijska imovina (šifre 01+02+03+04+05+06)</v>
      </c>
      <c r="C22" s="336"/>
      <c r="D22" s="336"/>
      <c r="E22" s="336"/>
      <c r="F22" s="337"/>
      <c r="G22" s="126" t="str">
        <f>BILANCA!C7</f>
        <v>B002</v>
      </c>
      <c r="H22" s="275">
        <f>BILANCA!D7</f>
        <v>740161.6</v>
      </c>
      <c r="I22" s="275">
        <f>BILANCA!E7</f>
        <v>680874.54999999993</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254468.63</v>
      </c>
      <c r="I23" s="275">
        <f>BILANCA!E69</f>
        <v>260063.13</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196441.15000000002</v>
      </c>
      <c r="I24" s="275">
        <f>BILANCA!E177</f>
        <v>252373.98</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798189.07999999984</v>
      </c>
      <c r="I25" s="275">
        <f>BILANCA!E251</f>
        <v>688563.70000000007</v>
      </c>
      <c r="J25" s="5"/>
      <c r="K25" s="5"/>
      <c r="L25" s="5"/>
      <c r="M25" s="5"/>
      <c r="N25" s="5"/>
      <c r="O25" s="5"/>
      <c r="P25" s="5"/>
      <c r="Q25" s="5"/>
      <c r="R25" s="5"/>
      <c r="S25" s="5"/>
      <c r="T25" s="5"/>
      <c r="U25" s="5"/>
      <c r="V25" s="5"/>
      <c r="W25" s="5"/>
    </row>
    <row r="26" spans="1:23" ht="48" x14ac:dyDescent="0.2">
      <c r="A26" s="200" t="s">
        <v>1998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2001</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2411880.44</v>
      </c>
      <c r="I30" s="275">
        <f>'RAS-funkcijski'!E114</f>
        <v>2825134.0800000001</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2411880.44</v>
      </c>
      <c r="I31" s="275">
        <f>'RAS-funkcijski'!E141</f>
        <v>2825134.0800000001</v>
      </c>
      <c r="J31" s="5"/>
      <c r="K31" s="5"/>
      <c r="L31" s="5"/>
      <c r="M31" s="5"/>
      <c r="N31" s="5"/>
      <c r="O31" s="5"/>
      <c r="P31" s="5"/>
      <c r="Q31" s="5"/>
      <c r="R31" s="5"/>
      <c r="S31" s="5"/>
      <c r="T31" s="5"/>
      <c r="U31" s="5"/>
      <c r="V31" s="5"/>
      <c r="W31" s="5"/>
    </row>
    <row r="32" spans="1:23" ht="29.25" customHeight="1" x14ac:dyDescent="0.2">
      <c r="A32" s="200" t="s">
        <v>1998</v>
      </c>
      <c r="B32" s="332" t="s">
        <v>8</v>
      </c>
      <c r="C32" s="333"/>
      <c r="D32" s="333"/>
      <c r="E32" s="333"/>
      <c r="F32" s="334"/>
      <c r="G32" s="201" t="s">
        <v>9</v>
      </c>
      <c r="H32" s="265" t="s">
        <v>2002</v>
      </c>
      <c r="I32" s="266" t="s">
        <v>2003</v>
      </c>
      <c r="J32" s="5"/>
      <c r="K32" s="5"/>
      <c r="L32" s="5"/>
      <c r="M32" s="5"/>
      <c r="N32" s="5"/>
      <c r="O32" s="5"/>
      <c r="P32" s="5"/>
      <c r="Q32" s="5"/>
      <c r="R32" s="5"/>
      <c r="S32" s="5"/>
      <c r="T32" s="5"/>
      <c r="U32" s="5"/>
      <c r="V32" s="5"/>
      <c r="W32" s="5"/>
    </row>
    <row r="33" spans="1:23" ht="12.75" customHeight="1" x14ac:dyDescent="0.2">
      <c r="A33" s="352" t="s">
        <v>1991</v>
      </c>
      <c r="B33" s="349" t="str">
        <f>'P-VRIO'!B5</f>
        <v>Promjene u vrijednosti i obujmu imovine (šifre 91511+91512)</v>
      </c>
      <c r="C33" s="336"/>
      <c r="D33" s="336"/>
      <c r="E33" s="336"/>
      <c r="F33" s="337"/>
      <c r="G33" s="126" t="str">
        <f>'P-VRIO'!C5</f>
        <v>9151</v>
      </c>
      <c r="H33" s="275">
        <f>'P-VRIO'!D5</f>
        <v>76257.19</v>
      </c>
      <c r="I33" s="275">
        <f>'P-VRIO'!E5</f>
        <v>81524.78</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76257.19</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2" t="s">
        <v>8</v>
      </c>
      <c r="C37" s="333"/>
      <c r="D37" s="333"/>
      <c r="E37" s="333"/>
      <c r="F37" s="334"/>
      <c r="G37" s="201" t="s">
        <v>9</v>
      </c>
      <c r="H37" s="265" t="s">
        <v>1999</v>
      </c>
      <c r="I37" s="266" t="s">
        <v>1950</v>
      </c>
      <c r="J37" s="5"/>
      <c r="K37" s="5"/>
      <c r="L37" s="5"/>
      <c r="M37" s="5"/>
      <c r="N37" s="5"/>
      <c r="O37" s="5"/>
      <c r="P37" s="5"/>
      <c r="Q37" s="5"/>
      <c r="R37" s="5"/>
      <c r="S37" s="5"/>
      <c r="T37" s="5"/>
      <c r="U37" s="5"/>
      <c r="V37" s="5"/>
      <c r="W37" s="5"/>
    </row>
    <row r="38" spans="1:23" ht="12.75" customHeight="1" x14ac:dyDescent="0.2">
      <c r="A38" s="352" t="s">
        <v>1992</v>
      </c>
      <c r="B38" s="335" t="str">
        <f>OBVEZE!B5</f>
        <v>Stanje obveza 1. siječnja (=stanju obveza iz Izvještaja o obvezama na 31. prosinca prethodne godine)</v>
      </c>
      <c r="C38" s="336"/>
      <c r="D38" s="336"/>
      <c r="E38" s="336"/>
      <c r="F38" s="337"/>
      <c r="G38" s="126" t="str">
        <f>OBVEZE!C5</f>
        <v>V001</v>
      </c>
      <c r="H38" s="275">
        <f>OBVEZE!D5</f>
        <v>196441.15</v>
      </c>
      <c r="I38" s="275" t="s">
        <v>2004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2004</v>
      </c>
      <c r="I39" s="275">
        <f>OBVEZE!D44</f>
        <v>252373.97999999998</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2004</v>
      </c>
      <c r="I41" s="276">
        <f>OBVEZE!D104</f>
        <v>252373.98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2005</v>
      </c>
      <c r="F44" s="347"/>
      <c r="G44" s="229"/>
      <c r="H44" s="348" t="s">
        <v>2006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9" zoomScaleNormal="100" workbookViewId="0">
      <selection activeCell="I749" sqref="I7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2421297.04</v>
      </c>
      <c r="E6" s="60">
        <f>E7+E43+E49+E82+E106+E125+E134+E140</f>
        <v>2537782.2299999995</v>
      </c>
      <c r="F6" s="45">
        <f t="shared" ref="F6:F132" si="0">IF(D6&lt;&gt;0,IF(E6/D6&gt;=100,"&gt;&gt;100",E6/D6*100),"-")</f>
        <v>104.8108591418424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2247503.6700000004</v>
      </c>
      <c r="E49" s="60">
        <f>E50+E53+E58+E61+E64+E68+E71+E74+E77</f>
        <v>2341591.1599999997</v>
      </c>
      <c r="F49" s="45">
        <f t="shared" si="0"/>
        <v>104.18631085038447</v>
      </c>
    </row>
    <row r="50" spans="1:6" ht="12.75" customHeight="1" x14ac:dyDescent="0.2">
      <c r="A50" s="63">
        <v>631</v>
      </c>
      <c r="B50" s="65" t="s">
        <v>103</v>
      </c>
      <c r="C50" s="247" t="s">
        <v>104</v>
      </c>
      <c r="D50" s="60">
        <f t="shared" ref="D50:E50" si="7">D51+D52</f>
        <v>0</v>
      </c>
      <c r="E50" s="60">
        <f t="shared" si="7"/>
        <v>51466</v>
      </c>
      <c r="F50" s="45" t="str">
        <f t="shared" si="0"/>
        <v>-</v>
      </c>
    </row>
    <row r="51" spans="1:6" ht="12.75" customHeight="1" x14ac:dyDescent="0.2">
      <c r="A51" s="63">
        <v>6311</v>
      </c>
      <c r="B51" s="65" t="s">
        <v>105</v>
      </c>
      <c r="C51" s="247" t="s">
        <v>106</v>
      </c>
      <c r="D51" s="194">
        <v>0</v>
      </c>
      <c r="E51" s="194">
        <v>51466</v>
      </c>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20561.400000000001</v>
      </c>
      <c r="E61" s="60">
        <f t="shared" si="10"/>
        <v>463.05</v>
      </c>
      <c r="F61" s="45">
        <f t="shared" si="0"/>
        <v>2.2520353672415299</v>
      </c>
    </row>
    <row r="62" spans="1:6" ht="12.75" customHeight="1" x14ac:dyDescent="0.2">
      <c r="A62" s="63">
        <v>6341</v>
      </c>
      <c r="B62" s="65" t="s">
        <v>127</v>
      </c>
      <c r="C62" s="247" t="s">
        <v>128</v>
      </c>
      <c r="D62" s="194">
        <v>20561.400000000001</v>
      </c>
      <c r="E62" s="194">
        <v>463.05</v>
      </c>
      <c r="F62" s="45">
        <f t="shared" si="0"/>
        <v>2.2520353672415299</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2131325.9700000002</v>
      </c>
      <c r="E68" s="60">
        <f t="shared" si="11"/>
        <v>2282911.31</v>
      </c>
      <c r="F68" s="45">
        <f t="shared" si="0"/>
        <v>107.1122551000493</v>
      </c>
    </row>
    <row r="69" spans="1:6" ht="12.75" customHeight="1" x14ac:dyDescent="0.2">
      <c r="A69" s="63" t="s">
        <v>141</v>
      </c>
      <c r="B69" s="64" t="s">
        <v>142</v>
      </c>
      <c r="C69" s="247" t="s">
        <v>141</v>
      </c>
      <c r="D69" s="194">
        <v>2130248.9700000002</v>
      </c>
      <c r="E69" s="194">
        <v>2277769.64</v>
      </c>
      <c r="F69" s="45">
        <f t="shared" si="0"/>
        <v>106.92504360182838</v>
      </c>
    </row>
    <row r="70" spans="1:6" ht="24" x14ac:dyDescent="0.2">
      <c r="A70" s="63" t="s">
        <v>143</v>
      </c>
      <c r="B70" s="64" t="s">
        <v>144</v>
      </c>
      <c r="C70" s="247" t="s">
        <v>143</v>
      </c>
      <c r="D70" s="194">
        <v>1077</v>
      </c>
      <c r="E70" s="194">
        <v>5141.67</v>
      </c>
      <c r="F70" s="45">
        <f t="shared" si="0"/>
        <v>477.40668523676879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77818.600000000006</v>
      </c>
      <c r="E74" s="60">
        <f t="shared" si="13"/>
        <v>6750.8</v>
      </c>
      <c r="F74" s="45">
        <f t="shared" si="0"/>
        <v>8.6750468397015634</v>
      </c>
    </row>
    <row r="75" spans="1:6" ht="12.75" customHeight="1" x14ac:dyDescent="0.2">
      <c r="A75" s="63" t="s">
        <v>153</v>
      </c>
      <c r="B75" s="65" t="s">
        <v>154</v>
      </c>
      <c r="C75" s="247" t="s">
        <v>153</v>
      </c>
      <c r="D75" s="194">
        <v>77818.600000000006</v>
      </c>
      <c r="E75" s="194">
        <v>6750.8</v>
      </c>
      <c r="F75" s="45">
        <f t="shared" si="0"/>
        <v>8.6750468397015634</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17797.7</v>
      </c>
      <c r="E77" s="60">
        <f t="shared" si="14"/>
        <v>0</v>
      </c>
      <c r="F77" s="45">
        <f t="shared" si="0"/>
        <v>0</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17797.7</v>
      </c>
      <c r="E80" s="194"/>
      <c r="F80" s="45">
        <f t="shared" si="0"/>
        <v>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0.28000000000000003</v>
      </c>
      <c r="E82" s="60">
        <f t="shared" si="15"/>
        <v>0.73</v>
      </c>
      <c r="F82" s="45">
        <f t="shared" si="0"/>
        <v>260.71428571428567</v>
      </c>
    </row>
    <row r="83" spans="1:6" ht="12.75" customHeight="1" x14ac:dyDescent="0.2">
      <c r="A83" s="63">
        <v>641</v>
      </c>
      <c r="B83" s="64" t="s">
        <v>169</v>
      </c>
      <c r="C83" s="247" t="s">
        <v>170</v>
      </c>
      <c r="D83" s="60">
        <f t="shared" ref="D83:E83" si="16">SUM(D84:D90)</f>
        <v>0.28000000000000003</v>
      </c>
      <c r="E83" s="60">
        <f t="shared" si="16"/>
        <v>0.73</v>
      </c>
      <c r="F83" s="45">
        <f t="shared" si="0"/>
        <v>260.71428571428567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0.28000000000000003</v>
      </c>
      <c r="E85" s="194">
        <v>0.73</v>
      </c>
      <c r="F85" s="45">
        <f t="shared" si="0"/>
        <v>260.71428571428567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1589.21</v>
      </c>
      <c r="E106" s="60">
        <f>E107+E112+E120+E124</f>
        <v>2387.38</v>
      </c>
      <c r="F106" s="45">
        <f t="shared" si="0"/>
        <v>150.22432529369937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1589.21</v>
      </c>
      <c r="E112" s="60">
        <f t="shared" si="20"/>
        <v>2387.38</v>
      </c>
      <c r="F112" s="45">
        <f t="shared" si="0"/>
        <v>150.22432529369937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1589.21</v>
      </c>
      <c r="E117" s="194">
        <v>2387.38</v>
      </c>
      <c r="F117" s="45">
        <f t="shared" si="0"/>
        <v>150.22432529369937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17248.809999999998</v>
      </c>
      <c r="E125" s="60">
        <f t="shared" si="22"/>
        <v>29818.57</v>
      </c>
      <c r="F125" s="45">
        <f t="shared" si="0"/>
        <v>172.8732011077866</v>
      </c>
    </row>
    <row r="126" spans="1:6" ht="12.75" customHeight="1" x14ac:dyDescent="0.2">
      <c r="A126" s="63">
        <v>661</v>
      </c>
      <c r="B126" s="65" t="s">
        <v>255</v>
      </c>
      <c r="C126" s="247" t="s">
        <v>256</v>
      </c>
      <c r="D126" s="60">
        <f t="shared" ref="D126:E126" si="23">SUM(D127:D128)</f>
        <v>14363.81</v>
      </c>
      <c r="E126" s="60">
        <f t="shared" si="23"/>
        <v>26666.69</v>
      </c>
      <c r="F126" s="45">
        <f t="shared" si="0"/>
        <v>185.6519266127859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14363.81</v>
      </c>
      <c r="E128" s="194">
        <v>26666.69</v>
      </c>
      <c r="F128" s="45">
        <f t="shared" si="0"/>
        <v>185.6519266127859</v>
      </c>
    </row>
    <row r="129" spans="1:6" ht="36" x14ac:dyDescent="0.2">
      <c r="A129" s="63">
        <v>663</v>
      </c>
      <c r="B129" s="182" t="s">
        <v>261</v>
      </c>
      <c r="C129" s="247" t="s">
        <v>262</v>
      </c>
      <c r="D129" s="60">
        <f t="shared" ref="D129:E129" si="24">SUM(D130:D133)</f>
        <v>2885</v>
      </c>
      <c r="E129" s="60">
        <f t="shared" si="24"/>
        <v>3151.88</v>
      </c>
      <c r="F129" s="45">
        <f t="shared" si="0"/>
        <v>109.25060658578856</v>
      </c>
    </row>
    <row r="130" spans="1:6" ht="12.75" customHeight="1" x14ac:dyDescent="0.2">
      <c r="A130" s="63">
        <v>6631</v>
      </c>
      <c r="B130" s="65" t="s">
        <v>263</v>
      </c>
      <c r="C130" s="247" t="s">
        <v>264</v>
      </c>
      <c r="D130" s="194">
        <v>2885</v>
      </c>
      <c r="E130" s="194">
        <v>3151.88</v>
      </c>
      <c r="F130" s="45">
        <f t="shared" si="0"/>
        <v>109.25060658578856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154955.07</v>
      </c>
      <c r="E134" s="60">
        <f t="shared" si="25"/>
        <v>163984.39000000001</v>
      </c>
      <c r="F134" s="45">
        <f t="shared" ref="F134:F229" si="26">IF(D134&lt;&gt;0,IF(E134/D134&gt;=100,"&gt;&gt;100",E134/D134*100),"-")</f>
        <v>105.8270568365398</v>
      </c>
    </row>
    <row r="135" spans="1:6" ht="24" x14ac:dyDescent="0.2">
      <c r="A135" s="63">
        <v>671</v>
      </c>
      <c r="B135" s="182" t="s">
        <v>273</v>
      </c>
      <c r="C135" s="247" t="s">
        <v>274</v>
      </c>
      <c r="D135" s="60">
        <f t="shared" ref="D135:E135" si="27">SUM(D136:D138)</f>
        <v>154955.07</v>
      </c>
      <c r="E135" s="60">
        <f t="shared" si="27"/>
        <v>163984.39000000001</v>
      </c>
      <c r="F135" s="45">
        <f t="shared" si="26"/>
        <v>105.8270568365398</v>
      </c>
    </row>
    <row r="136" spans="1:6" ht="12.75" customHeight="1" x14ac:dyDescent="0.2">
      <c r="A136" s="63">
        <v>6711</v>
      </c>
      <c r="B136" s="65" t="s">
        <v>275</v>
      </c>
      <c r="C136" s="247" t="s">
        <v>276</v>
      </c>
      <c r="D136" s="194">
        <v>154955.07</v>
      </c>
      <c r="E136" s="194">
        <v>147312.39000000001</v>
      </c>
      <c r="F136" s="45">
        <f t="shared" si="26"/>
        <v>95.067809010702263</v>
      </c>
    </row>
    <row r="137" spans="1:6" ht="24" x14ac:dyDescent="0.2">
      <c r="A137" s="63">
        <v>6712</v>
      </c>
      <c r="B137" s="182" t="s">
        <v>277</v>
      </c>
      <c r="C137" s="247" t="s">
        <v>278</v>
      </c>
      <c r="D137" s="194">
        <v>0</v>
      </c>
      <c r="E137" s="194">
        <v>16672</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2410455.4099999997</v>
      </c>
      <c r="E152" s="60">
        <f>E153+E164+E202+E221+E230+E262+E273</f>
        <v>2801885.3699999996</v>
      </c>
      <c r="F152" s="45">
        <f t="shared" si="26"/>
        <v>116.23883845252297</v>
      </c>
    </row>
    <row r="153" spans="1:6" ht="12.75" customHeight="1" x14ac:dyDescent="0.2">
      <c r="A153" s="63">
        <v>31</v>
      </c>
      <c r="B153" s="64" t="s">
        <v>308</v>
      </c>
      <c r="C153" s="247" t="s">
        <v>3</v>
      </c>
      <c r="D153" s="60">
        <f t="shared" ref="D153:E153" si="30">D154+D159+D160</f>
        <v>2164463.7999999998</v>
      </c>
      <c r="E153" s="60">
        <f t="shared" si="30"/>
        <v>2516515.31</v>
      </c>
      <c r="F153" s="45">
        <f t="shared" si="26"/>
        <v>116.26506805057217</v>
      </c>
    </row>
    <row r="154" spans="1:6" ht="12.75" customHeight="1" x14ac:dyDescent="0.2">
      <c r="A154" s="63">
        <v>311</v>
      </c>
      <c r="B154" s="64" t="s">
        <v>309</v>
      </c>
      <c r="C154" s="247" t="s">
        <v>310</v>
      </c>
      <c r="D154" s="60">
        <f t="shared" ref="D154:E154" si="31">SUM(D155:D158)</f>
        <v>1789277.91</v>
      </c>
      <c r="E154" s="60">
        <f t="shared" si="31"/>
        <v>2096785.52</v>
      </c>
      <c r="F154" s="45">
        <f t="shared" si="26"/>
        <v>117.18612901223378</v>
      </c>
    </row>
    <row r="155" spans="1:6" ht="12.75" customHeight="1" x14ac:dyDescent="0.2">
      <c r="A155" s="63">
        <v>3111</v>
      </c>
      <c r="B155" s="64" t="s">
        <v>311</v>
      </c>
      <c r="C155" s="247" t="s">
        <v>312</v>
      </c>
      <c r="D155" s="194">
        <v>1789277.91</v>
      </c>
      <c r="E155" s="194">
        <v>2096785.52</v>
      </c>
      <c r="F155" s="45">
        <f t="shared" si="26"/>
        <v>117.18612901223378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80192.84</v>
      </c>
      <c r="E159" s="194">
        <v>76264.039999999994</v>
      </c>
      <c r="F159" s="45">
        <f t="shared" si="26"/>
        <v>95.10080949870337</v>
      </c>
    </row>
    <row r="160" spans="1:6" ht="12.75" customHeight="1" x14ac:dyDescent="0.2">
      <c r="A160" s="63">
        <v>313</v>
      </c>
      <c r="B160" s="65" t="s">
        <v>321</v>
      </c>
      <c r="C160" s="247" t="s">
        <v>322</v>
      </c>
      <c r="D160" s="60">
        <f t="shared" ref="D160:E160" si="32">SUM(D161:D163)</f>
        <v>294993.05</v>
      </c>
      <c r="E160" s="60">
        <f t="shared" si="32"/>
        <v>343465.75</v>
      </c>
      <c r="F160" s="45">
        <f t="shared" si="26"/>
        <v>116.431810851137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294993.05</v>
      </c>
      <c r="E162" s="194">
        <v>343465.75</v>
      </c>
      <c r="F162" s="45">
        <f t="shared" si="26"/>
        <v>116.431810851137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243062.83000000002</v>
      </c>
      <c r="E164" s="60">
        <f>E165+E170+E178+E188+E189+E194</f>
        <v>283513.73</v>
      </c>
      <c r="F164" s="45">
        <f t="shared" si="26"/>
        <v>116.64215791447832</v>
      </c>
    </row>
    <row r="165" spans="1:6" ht="12.75" customHeight="1" x14ac:dyDescent="0.2">
      <c r="A165" s="63">
        <v>321</v>
      </c>
      <c r="B165" s="64" t="s">
        <v>331</v>
      </c>
      <c r="C165" s="247" t="s">
        <v>332</v>
      </c>
      <c r="D165" s="60">
        <f t="shared" ref="D165:E165" si="33">SUM(D166:D169)</f>
        <v>37820.100000000006</v>
      </c>
      <c r="E165" s="60">
        <f t="shared" si="33"/>
        <v>143447.04999999999</v>
      </c>
      <c r="F165" s="45">
        <f t="shared" si="26"/>
        <v>379.28786544720919</v>
      </c>
    </row>
    <row r="166" spans="1:6" ht="12.75" customHeight="1" x14ac:dyDescent="0.2">
      <c r="A166" s="63">
        <v>3211</v>
      </c>
      <c r="B166" s="64" t="s">
        <v>333</v>
      </c>
      <c r="C166" s="247" t="s">
        <v>334</v>
      </c>
      <c r="D166" s="194">
        <v>12370.62</v>
      </c>
      <c r="E166" s="194">
        <v>13736.6</v>
      </c>
      <c r="F166" s="45">
        <f t="shared" si="26"/>
        <v>111.04213046718758</v>
      </c>
    </row>
    <row r="167" spans="1:6" ht="12.75" customHeight="1" x14ac:dyDescent="0.2">
      <c r="A167" s="63">
        <v>3212</v>
      </c>
      <c r="B167" s="64" t="s">
        <v>335</v>
      </c>
      <c r="C167" s="247" t="s">
        <v>336</v>
      </c>
      <c r="D167" s="194">
        <v>19965.93</v>
      </c>
      <c r="E167" s="194">
        <v>18250.080000000002</v>
      </c>
      <c r="F167" s="45">
        <f t="shared" si="26"/>
        <v>91.406110308911238</v>
      </c>
    </row>
    <row r="168" spans="1:6" ht="12.75" customHeight="1" x14ac:dyDescent="0.2">
      <c r="A168" s="63">
        <v>3213</v>
      </c>
      <c r="B168" s="64" t="s">
        <v>337</v>
      </c>
      <c r="C168" s="247" t="s">
        <v>338</v>
      </c>
      <c r="D168" s="194">
        <v>795.75</v>
      </c>
      <c r="E168" s="194">
        <v>109067.12</v>
      </c>
      <c r="F168" s="45" t="str">
        <f t="shared" si="26"/>
        <v>&gt;&gt;100</v>
      </c>
    </row>
    <row r="169" spans="1:6" ht="12.75" customHeight="1" x14ac:dyDescent="0.2">
      <c r="A169" s="63">
        <v>3214</v>
      </c>
      <c r="B169" s="64" t="s">
        <v>339</v>
      </c>
      <c r="C169" s="247" t="s">
        <v>340</v>
      </c>
      <c r="D169" s="194">
        <v>4687.8</v>
      </c>
      <c r="E169" s="194">
        <v>2393.25</v>
      </c>
      <c r="F169" s="45">
        <f t="shared" si="26"/>
        <v>51.052732625111993</v>
      </c>
    </row>
    <row r="170" spans="1:6" ht="12.75" customHeight="1" x14ac:dyDescent="0.2">
      <c r="A170" s="63">
        <v>322</v>
      </c>
      <c r="B170" s="64" t="s">
        <v>341</v>
      </c>
      <c r="C170" s="247" t="s">
        <v>342</v>
      </c>
      <c r="D170" s="60">
        <f t="shared" ref="D170:E170" si="34">SUM(D171:D177)</f>
        <v>68578.69</v>
      </c>
      <c r="E170" s="60">
        <f t="shared" si="34"/>
        <v>61900.719999999994</v>
      </c>
      <c r="F170" s="45">
        <f t="shared" si="26"/>
        <v>90.262324929216348</v>
      </c>
    </row>
    <row r="171" spans="1:6" ht="12.75" customHeight="1" x14ac:dyDescent="0.2">
      <c r="A171" s="63">
        <v>3221</v>
      </c>
      <c r="B171" s="64" t="s">
        <v>343</v>
      </c>
      <c r="C171" s="247" t="s">
        <v>344</v>
      </c>
      <c r="D171" s="194">
        <v>8288.5</v>
      </c>
      <c r="E171" s="194">
        <v>10872.76</v>
      </c>
      <c r="F171" s="45">
        <f t="shared" si="26"/>
        <v>131.17886227906135</v>
      </c>
    </row>
    <row r="172" spans="1:6" ht="12.75" customHeight="1" x14ac:dyDescent="0.2">
      <c r="A172" s="63">
        <v>3222</v>
      </c>
      <c r="B172" s="64" t="s">
        <v>345</v>
      </c>
      <c r="C172" s="247" t="s">
        <v>346</v>
      </c>
      <c r="D172" s="194">
        <v>4109.28</v>
      </c>
      <c r="E172" s="194">
        <v>3080.49</v>
      </c>
      <c r="F172" s="45">
        <f t="shared" si="26"/>
        <v>74.964227309893701</v>
      </c>
    </row>
    <row r="173" spans="1:6" ht="12.75" customHeight="1" x14ac:dyDescent="0.2">
      <c r="A173" s="63">
        <v>3223</v>
      </c>
      <c r="B173" s="65" t="s">
        <v>347</v>
      </c>
      <c r="C173" s="247" t="s">
        <v>348</v>
      </c>
      <c r="D173" s="194">
        <v>36257.78</v>
      </c>
      <c r="E173" s="194">
        <v>38722.129999999997</v>
      </c>
      <c r="F173" s="45">
        <f t="shared" si="26"/>
        <v>106.79674817377125</v>
      </c>
    </row>
    <row r="174" spans="1:6" ht="12.75" customHeight="1" x14ac:dyDescent="0.2">
      <c r="A174" s="63">
        <v>3224</v>
      </c>
      <c r="B174" s="65" t="s">
        <v>349</v>
      </c>
      <c r="C174" s="247" t="s">
        <v>350</v>
      </c>
      <c r="D174" s="194">
        <v>19748.13</v>
      </c>
      <c r="E174" s="194">
        <v>8165.35</v>
      </c>
      <c r="F174" s="45">
        <f t="shared" si="26"/>
        <v>41.347459227785109</v>
      </c>
    </row>
    <row r="175" spans="1:6" ht="12.75" customHeight="1" x14ac:dyDescent="0.2">
      <c r="A175" s="63">
        <v>3225</v>
      </c>
      <c r="B175" s="65" t="s">
        <v>351</v>
      </c>
      <c r="C175" s="247" t="s">
        <v>352</v>
      </c>
      <c r="D175" s="194">
        <v>175</v>
      </c>
      <c r="E175" s="194">
        <v>229.89</v>
      </c>
      <c r="F175" s="45">
        <f t="shared" si="26"/>
        <v>131.36571428571429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830.1</v>
      </c>
      <c r="F177" s="45" t="str">
        <f t="shared" si="26"/>
        <v>-</v>
      </c>
    </row>
    <row r="178" spans="1:6" ht="12.75" customHeight="1" x14ac:dyDescent="0.2">
      <c r="A178" s="63">
        <v>323</v>
      </c>
      <c r="B178" s="65" t="s">
        <v>357</v>
      </c>
      <c r="C178" s="247" t="s">
        <v>358</v>
      </c>
      <c r="D178" s="60">
        <f t="shared" ref="D178:E178" si="35">SUM(D179:D187)</f>
        <v>37898.25</v>
      </c>
      <c r="E178" s="60">
        <f t="shared" si="35"/>
        <v>58538.770000000004</v>
      </c>
      <c r="F178" s="45">
        <f t="shared" si="26"/>
        <v>154.46298971588399</v>
      </c>
    </row>
    <row r="179" spans="1:6" ht="12.75" customHeight="1" x14ac:dyDescent="0.2">
      <c r="A179" s="63">
        <v>3231</v>
      </c>
      <c r="B179" s="65" t="s">
        <v>359</v>
      </c>
      <c r="C179" s="247" t="s">
        <v>360</v>
      </c>
      <c r="D179" s="194">
        <v>5791.96</v>
      </c>
      <c r="E179" s="194">
        <v>4411.1400000000003</v>
      </c>
      <c r="F179" s="45">
        <f t="shared" si="26"/>
        <v>76.159711047728237</v>
      </c>
    </row>
    <row r="180" spans="1:6" ht="12.75" customHeight="1" x14ac:dyDescent="0.2">
      <c r="A180" s="63">
        <v>3232</v>
      </c>
      <c r="B180" s="65" t="s">
        <v>361</v>
      </c>
      <c r="C180" s="247" t="s">
        <v>362</v>
      </c>
      <c r="D180" s="194">
        <v>12100.02</v>
      </c>
      <c r="E180" s="194">
        <v>11054.52</v>
      </c>
      <c r="F180" s="45">
        <f t="shared" si="26"/>
        <v>91.359518414019149</v>
      </c>
    </row>
    <row r="181" spans="1:6" ht="12.75" customHeight="1" x14ac:dyDescent="0.2">
      <c r="A181" s="63">
        <v>3233</v>
      </c>
      <c r="B181" s="65" t="s">
        <v>363</v>
      </c>
      <c r="C181" s="247" t="s">
        <v>364</v>
      </c>
      <c r="D181" s="194">
        <v>0</v>
      </c>
      <c r="E181" s="194">
        <v>48.88</v>
      </c>
      <c r="F181" s="45" t="str">
        <f t="shared" si="26"/>
        <v>-</v>
      </c>
    </row>
    <row r="182" spans="1:6" ht="12.75" customHeight="1" x14ac:dyDescent="0.2">
      <c r="A182" s="63">
        <v>3234</v>
      </c>
      <c r="B182" s="65" t="s">
        <v>365</v>
      </c>
      <c r="C182" s="247" t="s">
        <v>366</v>
      </c>
      <c r="D182" s="194">
        <v>5337.29</v>
      </c>
      <c r="E182" s="194">
        <v>6290.17</v>
      </c>
      <c r="F182" s="45">
        <f t="shared" si="26"/>
        <v>117.85325511636056</v>
      </c>
    </row>
    <row r="183" spans="1:6" ht="12.75" customHeight="1" x14ac:dyDescent="0.2">
      <c r="A183" s="63">
        <v>3235</v>
      </c>
      <c r="B183" s="64" t="s">
        <v>367</v>
      </c>
      <c r="C183" s="247" t="s">
        <v>368</v>
      </c>
      <c r="D183" s="194">
        <v>1470</v>
      </c>
      <c r="E183" s="194">
        <v>770</v>
      </c>
      <c r="F183" s="45">
        <f t="shared" si="26"/>
        <v>52.380952380952387</v>
      </c>
    </row>
    <row r="184" spans="1:6" ht="12.75" customHeight="1" x14ac:dyDescent="0.2">
      <c r="A184" s="63">
        <v>3236</v>
      </c>
      <c r="B184" s="64" t="s">
        <v>369</v>
      </c>
      <c r="C184" s="247" t="s">
        <v>370</v>
      </c>
      <c r="D184" s="194">
        <v>87.6</v>
      </c>
      <c r="E184" s="194">
        <v>21.9</v>
      </c>
      <c r="F184" s="45">
        <f t="shared" si="26"/>
        <v>25</v>
      </c>
    </row>
    <row r="185" spans="1:6" ht="12.75" customHeight="1" x14ac:dyDescent="0.2">
      <c r="A185" s="63">
        <v>3237</v>
      </c>
      <c r="B185" s="64" t="s">
        <v>371</v>
      </c>
      <c r="C185" s="247" t="s">
        <v>372</v>
      </c>
      <c r="D185" s="194">
        <v>6035.6</v>
      </c>
      <c r="E185" s="194">
        <v>28445.78</v>
      </c>
      <c r="F185" s="45">
        <f t="shared" si="26"/>
        <v>471.29995360858902</v>
      </c>
    </row>
    <row r="186" spans="1:6" ht="12.75" customHeight="1" x14ac:dyDescent="0.2">
      <c r="A186" s="63">
        <v>3238</v>
      </c>
      <c r="B186" s="64" t="s">
        <v>373</v>
      </c>
      <c r="C186" s="247" t="s">
        <v>374</v>
      </c>
      <c r="D186" s="194">
        <v>2085.83</v>
      </c>
      <c r="E186" s="194">
        <v>2326.58</v>
      </c>
      <c r="F186" s="45">
        <f t="shared" si="26"/>
        <v>111.54216786602935</v>
      </c>
    </row>
    <row r="187" spans="1:6" ht="12.75" customHeight="1" x14ac:dyDescent="0.2">
      <c r="A187" s="63">
        <v>3239</v>
      </c>
      <c r="B187" s="64" t="s">
        <v>375</v>
      </c>
      <c r="C187" s="247" t="s">
        <v>376</v>
      </c>
      <c r="D187" s="194">
        <v>4989.95</v>
      </c>
      <c r="E187" s="194">
        <v>5169.8</v>
      </c>
      <c r="F187" s="45">
        <f t="shared" si="26"/>
        <v>103.60424453150834</v>
      </c>
    </row>
    <row r="188" spans="1:6" ht="12.75" customHeight="1" x14ac:dyDescent="0.2">
      <c r="A188" s="63">
        <v>324</v>
      </c>
      <c r="B188" s="64" t="s">
        <v>377</v>
      </c>
      <c r="C188" s="247" t="s">
        <v>378</v>
      </c>
      <c r="D188" s="194">
        <v>80</v>
      </c>
      <c r="E188" s="194">
        <v>8193.61</v>
      </c>
      <c r="F188" s="45" t="str">
        <f t="shared" si="26"/>
        <v>&gt;&gt;100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98685.790000000008</v>
      </c>
      <c r="E194" s="60">
        <f t="shared" si="36"/>
        <v>11433.58</v>
      </c>
      <c r="F194" s="45">
        <f t="shared" si="26"/>
        <v>11.585842298065405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2527.0100000000002</v>
      </c>
      <c r="E196" s="194">
        <v>2797.71</v>
      </c>
      <c r="F196" s="45">
        <f t="shared" si="26"/>
        <v>110.71226469226477</v>
      </c>
    </row>
    <row r="197" spans="1:6" ht="12.75" customHeight="1" x14ac:dyDescent="0.2">
      <c r="A197" s="63">
        <v>3293</v>
      </c>
      <c r="B197" s="64" t="s">
        <v>395</v>
      </c>
      <c r="C197" s="247" t="s">
        <v>396</v>
      </c>
      <c r="D197" s="194">
        <v>215.15</v>
      </c>
      <c r="E197" s="194">
        <v>739.45</v>
      </c>
      <c r="F197" s="45">
        <f t="shared" si="26"/>
        <v>343.69044852428539</v>
      </c>
    </row>
    <row r="198" spans="1:6" ht="12.75" customHeight="1" x14ac:dyDescent="0.2">
      <c r="A198" s="63">
        <v>3294</v>
      </c>
      <c r="B198" s="64" t="s">
        <v>397</v>
      </c>
      <c r="C198" s="247" t="s">
        <v>398</v>
      </c>
      <c r="D198" s="194">
        <v>166</v>
      </c>
      <c r="E198" s="194">
        <v>190</v>
      </c>
      <c r="F198" s="45">
        <f t="shared" si="26"/>
        <v>114.45783132530121</v>
      </c>
    </row>
    <row r="199" spans="1:6" ht="12.75" customHeight="1" x14ac:dyDescent="0.2">
      <c r="A199" s="63">
        <v>3295</v>
      </c>
      <c r="B199" s="64" t="s">
        <v>399</v>
      </c>
      <c r="C199" s="247" t="s">
        <v>400</v>
      </c>
      <c r="D199" s="194">
        <v>6160.81</v>
      </c>
      <c r="E199" s="194">
        <v>7031</v>
      </c>
      <c r="F199" s="45">
        <f t="shared" si="26"/>
        <v>114.12460374528672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89616.82</v>
      </c>
      <c r="E201" s="194">
        <v>675.42</v>
      </c>
      <c r="F201" s="45">
        <f t="shared" si="26"/>
        <v>0.75367548190172318</v>
      </c>
    </row>
    <row r="202" spans="1:6" ht="12.75" customHeight="1" x14ac:dyDescent="0.2">
      <c r="A202" s="63">
        <v>34</v>
      </c>
      <c r="B202" s="183" t="s">
        <v>405</v>
      </c>
      <c r="C202" s="247" t="s">
        <v>406</v>
      </c>
      <c r="D202" s="60">
        <f t="shared" ref="D202:E202" si="37">D203+D208+D216</f>
        <v>929.45</v>
      </c>
      <c r="E202" s="60">
        <f t="shared" si="37"/>
        <v>1122.8</v>
      </c>
      <c r="F202" s="45">
        <f t="shared" si="26"/>
        <v>120.80262520845659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929.45</v>
      </c>
      <c r="E216" s="60">
        <f t="shared" si="40"/>
        <v>1122.8</v>
      </c>
      <c r="F216" s="45">
        <f t="shared" si="26"/>
        <v>120.80262520845659</v>
      </c>
    </row>
    <row r="217" spans="1:6" ht="12.75" customHeight="1" x14ac:dyDescent="0.2">
      <c r="A217" s="63">
        <v>3431</v>
      </c>
      <c r="B217" s="182" t="s">
        <v>435</v>
      </c>
      <c r="C217" s="247" t="s">
        <v>436</v>
      </c>
      <c r="D217" s="194">
        <v>929.45</v>
      </c>
      <c r="E217" s="194">
        <v>1088.25</v>
      </c>
      <c r="F217" s="45">
        <f t="shared" si="26"/>
        <v>117.08537307009522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34.549999999999997</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1197.26</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1197.26</v>
      </c>
      <c r="E257" s="60">
        <f t="shared" si="54"/>
        <v>0</v>
      </c>
      <c r="F257" s="45">
        <f t="shared" si="53"/>
        <v>0</v>
      </c>
    </row>
    <row r="258" spans="1:6" ht="12.75" customHeight="1" x14ac:dyDescent="0.2">
      <c r="A258" s="63" t="s">
        <v>512</v>
      </c>
      <c r="B258" s="64" t="s">
        <v>159</v>
      </c>
      <c r="C258" s="247" t="s">
        <v>512</v>
      </c>
      <c r="D258" s="194">
        <v>1197.26</v>
      </c>
      <c r="E258" s="194"/>
      <c r="F258" s="45">
        <f t="shared" si="53"/>
        <v>0</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802.07</v>
      </c>
      <c r="E273" s="60">
        <f t="shared" si="60"/>
        <v>733.53</v>
      </c>
      <c r="F273" s="45">
        <f t="shared" ref="F273:F277" si="61">IF(D273&lt;&gt;0,IF(E273/D273&gt;=100,"&gt;&gt;100",E273/D273*100),"-")</f>
        <v>91.454611193536721</v>
      </c>
    </row>
    <row r="274" spans="1:6" ht="12.75" customHeight="1" x14ac:dyDescent="0.2">
      <c r="A274" s="63">
        <v>381</v>
      </c>
      <c r="B274" s="64" t="s">
        <v>540</v>
      </c>
      <c r="C274" s="247" t="s">
        <v>541</v>
      </c>
      <c r="D274" s="60">
        <f t="shared" ref="D274:E274" si="62">SUM(D275:D277)</f>
        <v>802.07</v>
      </c>
      <c r="E274" s="60">
        <f t="shared" si="62"/>
        <v>733.53</v>
      </c>
      <c r="F274" s="45">
        <f t="shared" si="61"/>
        <v>91.454611193536721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802.07</v>
      </c>
      <c r="E276" s="194">
        <v>733.53</v>
      </c>
      <c r="F276" s="45">
        <f t="shared" si="61"/>
        <v>91.454611193536721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2410455.4099999997</v>
      </c>
      <c r="E299" s="60">
        <f>E152-E297+E298</f>
        <v>2801885.3699999996</v>
      </c>
      <c r="F299" s="45">
        <f t="shared" si="68"/>
        <v>116.23883845252297</v>
      </c>
    </row>
    <row r="300" spans="1:6" ht="12.75" customHeight="1" x14ac:dyDescent="0.2">
      <c r="A300" s="63" t="s">
        <v>581</v>
      </c>
      <c r="B300" s="64" t="s">
        <v>592</v>
      </c>
      <c r="C300" s="247" t="s">
        <v>593</v>
      </c>
      <c r="D300" s="60">
        <f>IF(D6&gt;=D299,D6-D299,0)</f>
        <v>10841.630000000354</v>
      </c>
      <c r="E300" s="60">
        <f>IF(E6&gt;=E299,E6-E299,0)</f>
        <v>0</v>
      </c>
      <c r="F300" s="45">
        <f t="shared" si="68"/>
        <v>0</v>
      </c>
    </row>
    <row r="301" spans="1:6" ht="12.75" customHeight="1" x14ac:dyDescent="0.2">
      <c r="A301" s="63" t="s">
        <v>581</v>
      </c>
      <c r="B301" s="64" t="s">
        <v>594</v>
      </c>
      <c r="C301" s="247" t="s">
        <v>595</v>
      </c>
      <c r="D301" s="60">
        <f>IF(D299&gt;=D6,D299-D6,0)</f>
        <v>0</v>
      </c>
      <c r="E301" s="60">
        <f>IF(E299&gt;=E6,E299-E6,0)</f>
        <v>264103.14000000013</v>
      </c>
      <c r="F301" s="45" t="str">
        <f t="shared" si="68"/>
        <v>-</v>
      </c>
    </row>
    <row r="302" spans="1:6" ht="12.75" customHeight="1" x14ac:dyDescent="0.2">
      <c r="A302" s="63">
        <v>92211</v>
      </c>
      <c r="B302" s="64" t="s">
        <v>596</v>
      </c>
      <c r="C302" s="247" t="s">
        <v>597</v>
      </c>
      <c r="D302" s="194">
        <v>485163.65</v>
      </c>
      <c r="E302" s="194">
        <v>493519.11</v>
      </c>
      <c r="F302" s="45">
        <f t="shared" si="68"/>
        <v>101.72219415036554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2498.69</v>
      </c>
      <c r="E304" s="194">
        <v>240581.78</v>
      </c>
      <c r="F304" s="45">
        <f t="shared" si="68"/>
        <v>9628.3164378134152</v>
      </c>
    </row>
    <row r="305" spans="1:6" ht="12" x14ac:dyDescent="0.2">
      <c r="A305" s="63">
        <v>9661</v>
      </c>
      <c r="B305" s="220" t="s">
        <v>602</v>
      </c>
      <c r="C305" s="247" t="s">
        <v>603</v>
      </c>
      <c r="D305" s="194">
        <v>2498.69</v>
      </c>
      <c r="E305" s="194">
        <v>127.4</v>
      </c>
      <c r="F305" s="45">
        <f t="shared" si="68"/>
        <v>5.0986717039728822</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1425.03</v>
      </c>
      <c r="E360" s="60">
        <f t="shared" si="86"/>
        <v>23248.71</v>
      </c>
      <c r="F360" s="45">
        <f t="shared" si="72"/>
        <v>1631.4540746510597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1425.03</v>
      </c>
      <c r="E373" s="60">
        <f t="shared" si="90"/>
        <v>23248.71</v>
      </c>
      <c r="F373" s="45">
        <f t="shared" si="72"/>
        <v>1631.4540746510597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21581</v>
      </c>
      <c r="F379" s="45" t="str">
        <f t="shared" si="72"/>
        <v>-</v>
      </c>
    </row>
    <row r="380" spans="1:6" ht="12.75" customHeight="1" x14ac:dyDescent="0.2">
      <c r="A380" s="63">
        <v>4221</v>
      </c>
      <c r="B380" s="64" t="s">
        <v>647</v>
      </c>
      <c r="C380" s="247" t="s">
        <v>739</v>
      </c>
      <c r="D380" s="194">
        <v>0</v>
      </c>
      <c r="E380" s="194">
        <v>17000</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4581</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1425.03</v>
      </c>
      <c r="E393" s="60">
        <f t="shared" si="94"/>
        <v>1667.71</v>
      </c>
      <c r="F393" s="45">
        <f t="shared" si="72"/>
        <v>117.0298169161351</v>
      </c>
    </row>
    <row r="394" spans="1:6" ht="12.75" customHeight="1" x14ac:dyDescent="0.2">
      <c r="A394" s="63">
        <v>4241</v>
      </c>
      <c r="B394" s="64" t="s">
        <v>756</v>
      </c>
      <c r="C394" s="247" t="s">
        <v>757</v>
      </c>
      <c r="D394" s="194">
        <v>1425.03</v>
      </c>
      <c r="E394" s="194">
        <v>1667.71</v>
      </c>
      <c r="F394" s="45">
        <f t="shared" si="72"/>
        <v>117.0298169161351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1425.03</v>
      </c>
      <c r="E418" s="60">
        <f t="shared" si="102"/>
        <v>23248.71</v>
      </c>
      <c r="F418" s="45">
        <f t="shared" si="72"/>
        <v>1631.4540746510597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439051.46</v>
      </c>
      <c r="E420" s="194">
        <v>439059.89</v>
      </c>
      <c r="F420" s="45">
        <f t="shared" si="72"/>
        <v>100.00192004827862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2421297.04</v>
      </c>
      <c r="E422" s="60">
        <f>E6+E308</f>
        <v>2537782.2299999995</v>
      </c>
      <c r="F422" s="45">
        <f t="shared" si="72"/>
        <v>104.8108591418424</v>
      </c>
    </row>
    <row r="423" spans="1:6" ht="12.75" customHeight="1" x14ac:dyDescent="0.2">
      <c r="A423" s="63" t="s">
        <v>581</v>
      </c>
      <c r="B423" s="64" t="s">
        <v>804</v>
      </c>
      <c r="C423" s="247" t="s">
        <v>805</v>
      </c>
      <c r="D423" s="60">
        <f t="shared" ref="D423:E423" si="103">D299+D360</f>
        <v>2411880.4399999995</v>
      </c>
      <c r="E423" s="60">
        <f t="shared" si="103"/>
        <v>2825134.0799999996</v>
      </c>
      <c r="F423" s="45">
        <f t="shared" si="72"/>
        <v>117.13408480562993</v>
      </c>
    </row>
    <row r="424" spans="1:6" ht="12.75" customHeight="1" x14ac:dyDescent="0.2">
      <c r="A424" s="63" t="s">
        <v>581</v>
      </c>
      <c r="B424" s="64" t="s">
        <v>806</v>
      </c>
      <c r="C424" s="247" t="s">
        <v>807</v>
      </c>
      <c r="D424" s="60">
        <f t="shared" ref="D424:E424" si="104">IF(D422&gt;=D423,D422-D423,0)</f>
        <v>9416.6000000005588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287351.85000000009</v>
      </c>
      <c r="F425" s="45" t="str">
        <f t="shared" si="72"/>
        <v>-</v>
      </c>
    </row>
    <row r="426" spans="1:6" ht="12.75" customHeight="1" x14ac:dyDescent="0.2">
      <c r="A426" s="251" t="s">
        <v>810</v>
      </c>
      <c r="B426" s="183" t="s">
        <v>811</v>
      </c>
      <c r="C426" s="252" t="s">
        <v>812</v>
      </c>
      <c r="D426" s="60">
        <f t="shared" ref="D426:E426" si="106">IF(D302-D303+D419-D420&gt;=0,D302-D303+D419-D420,0)</f>
        <v>46112.19</v>
      </c>
      <c r="E426" s="60">
        <f t="shared" si="106"/>
        <v>54459.219999999972</v>
      </c>
      <c r="F426" s="45">
        <f t="shared" si="72"/>
        <v>118.10156923798235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2498.69</v>
      </c>
      <c r="E428" s="81">
        <f t="shared" si="108"/>
        <v>240581.78</v>
      </c>
      <c r="F428" s="61">
        <f t="shared" si="72"/>
        <v>9628.3164378134152</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2421297.04</v>
      </c>
      <c r="E643" s="60">
        <f>E422+E430</f>
        <v>2537782.2299999995</v>
      </c>
      <c r="F643" s="45">
        <f t="shared" si="109"/>
        <v>104.8108591418424</v>
      </c>
    </row>
    <row r="644" spans="1:6" ht="12.75" customHeight="1" x14ac:dyDescent="0.2">
      <c r="A644" s="63" t="s">
        <v>581</v>
      </c>
      <c r="B644" s="64" t="s">
        <v>1237</v>
      </c>
      <c r="C644" s="247" t="s">
        <v>1238</v>
      </c>
      <c r="D644" s="60">
        <f>D423+D535</f>
        <v>2411880.4399999995</v>
      </c>
      <c r="E644" s="60">
        <f>E423+E535</f>
        <v>2825134.0799999996</v>
      </c>
      <c r="F644" s="45">
        <f t="shared" si="109"/>
        <v>117.13408480562993</v>
      </c>
    </row>
    <row r="645" spans="1:6" ht="12.75" customHeight="1" x14ac:dyDescent="0.2">
      <c r="A645" s="63" t="s">
        <v>581</v>
      </c>
      <c r="B645" s="64" t="s">
        <v>1239</v>
      </c>
      <c r="C645" s="247" t="s">
        <v>1240</v>
      </c>
      <c r="D645" s="60">
        <f t="shared" ref="D645:E645" si="163">IF(D643&gt;=D644,D643-D644,0)</f>
        <v>9416.6000000005588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287351.85000000009</v>
      </c>
      <c r="F646" s="45" t="str">
        <f t="shared" si="109"/>
        <v>-</v>
      </c>
    </row>
    <row r="647" spans="1:6" ht="24" x14ac:dyDescent="0.2">
      <c r="A647" s="251" t="s">
        <v>1243</v>
      </c>
      <c r="B647" s="64" t="s">
        <v>1244</v>
      </c>
      <c r="C647" s="252" t="s">
        <v>1243</v>
      </c>
      <c r="D647" s="60">
        <f>IF(D426-D427+D641-D642&gt;=0,D426-D427+D641-D642,0)</f>
        <v>46112.19</v>
      </c>
      <c r="E647" s="60">
        <f>IF(E426-E427+E641-E642&gt;=0,E426-E427+E641-E642,0)</f>
        <v>54459.219999999972</v>
      </c>
      <c r="F647" s="45">
        <f t="shared" si="109"/>
        <v>118.10156923798235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55528.790000000561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232892.63000000012</v>
      </c>
      <c r="F650" s="45" t="str">
        <f t="shared" si="109"/>
        <v>-</v>
      </c>
    </row>
    <row r="651" spans="1:6" ht="24" x14ac:dyDescent="0.2">
      <c r="A651" s="249" t="s">
        <v>1251</v>
      </c>
      <c r="B651" s="184" t="s">
        <v>1252</v>
      </c>
      <c r="C651" s="250" t="s">
        <v>1251</v>
      </c>
      <c r="D651" s="196">
        <v>181764.82</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53417.66</v>
      </c>
      <c r="E653" s="194">
        <v>64454.22</v>
      </c>
      <c r="F653" s="45">
        <f t="shared" ref="F653:F740" si="167">IF(D653&lt;&gt;0,IF(E653/D653&gt;=100,"&gt;&gt;100",E653/D653*100),"-")</f>
        <v>120.66088256205907</v>
      </c>
    </row>
    <row r="654" spans="1:6" ht="12.75" customHeight="1" x14ac:dyDescent="0.2">
      <c r="A654" s="63" t="s">
        <v>1256</v>
      </c>
      <c r="B654" s="64" t="s">
        <v>1257</v>
      </c>
      <c r="C654" s="247" t="s">
        <v>1256</v>
      </c>
      <c r="D654" s="194">
        <v>437170.42</v>
      </c>
      <c r="E654" s="194">
        <v>582655.48</v>
      </c>
      <c r="F654" s="45">
        <f t="shared" si="167"/>
        <v>133.27879777410374</v>
      </c>
    </row>
    <row r="655" spans="1:6" ht="12.75" customHeight="1" x14ac:dyDescent="0.2">
      <c r="A655" s="63" t="s">
        <v>1258</v>
      </c>
      <c r="B655" s="64" t="s">
        <v>1259</v>
      </c>
      <c r="C655" s="247" t="s">
        <v>1258</v>
      </c>
      <c r="D655" s="194">
        <v>426133.86</v>
      </c>
      <c r="E655" s="194">
        <v>633592.59</v>
      </c>
      <c r="F655" s="45">
        <f t="shared" si="167"/>
        <v>148.68393466785298</v>
      </c>
    </row>
    <row r="656" spans="1:6" ht="24" x14ac:dyDescent="0.2">
      <c r="A656" s="63">
        <v>11</v>
      </c>
      <c r="B656" s="64" t="s">
        <v>1260</v>
      </c>
      <c r="C656" s="247" t="s">
        <v>1261</v>
      </c>
      <c r="D656" s="60">
        <f t="shared" ref="D656:E656" si="168">+D653+D654-D655</f>
        <v>64454.219999999972</v>
      </c>
      <c r="E656" s="60">
        <f t="shared" si="168"/>
        <v>13517.109999999986</v>
      </c>
      <c r="F656" s="45">
        <f t="shared" si="167"/>
        <v>20.971644680518967</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90</v>
      </c>
      <c r="E658" s="253">
        <v>90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70</v>
      </c>
      <c r="E660" s="253">
        <v>70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20561.400000000001</v>
      </c>
      <c r="E677" s="192">
        <v>463.05</v>
      </c>
      <c r="F677" s="71">
        <f t="shared" si="167"/>
        <v>2.2520353672415299</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2127672.9700000002</v>
      </c>
      <c r="E683" s="192">
        <v>2273720.92</v>
      </c>
      <c r="F683" s="71">
        <f t="shared" si="167"/>
        <v>106.86421043361752</v>
      </c>
    </row>
    <row r="684" spans="1:6" ht="24" x14ac:dyDescent="0.2">
      <c r="A684" s="70">
        <v>63613</v>
      </c>
      <c r="B684" s="182" t="s">
        <v>1317</v>
      </c>
      <c r="C684" s="278" t="s">
        <v>1318</v>
      </c>
      <c r="D684" s="192">
        <v>2576</v>
      </c>
      <c r="E684" s="192">
        <v>4048.72</v>
      </c>
      <c r="F684" s="71">
        <f t="shared" si="167"/>
        <v>157.17080745341613</v>
      </c>
    </row>
    <row r="685" spans="1:6" ht="24" x14ac:dyDescent="0.2">
      <c r="A685" s="63">
        <v>63622</v>
      </c>
      <c r="B685" s="244" t="s">
        <v>1319</v>
      </c>
      <c r="C685" s="247" t="s">
        <v>1320</v>
      </c>
      <c r="D685" s="194">
        <v>0</v>
      </c>
      <c r="E685" s="194">
        <v>4491.67</v>
      </c>
      <c r="F685" s="45" t="str">
        <f t="shared" si="167"/>
        <v>-</v>
      </c>
    </row>
    <row r="686" spans="1:6" ht="24" x14ac:dyDescent="0.2">
      <c r="A686" s="63">
        <v>63623</v>
      </c>
      <c r="B686" s="244" t="s">
        <v>1321</v>
      </c>
      <c r="C686" s="247" t="s">
        <v>1322</v>
      </c>
      <c r="D686" s="194">
        <v>1077</v>
      </c>
      <c r="E686" s="194">
        <v>650</v>
      </c>
      <c r="F686" s="45">
        <f t="shared" si="167"/>
        <v>60.352831940575669</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69820</v>
      </c>
      <c r="E702" s="192">
        <v>6750.8</v>
      </c>
      <c r="F702" s="71">
        <f t="shared" si="167"/>
        <v>9.6688627900315094</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7998.6</v>
      </c>
      <c r="E704" s="192"/>
      <c r="F704" s="71">
        <f t="shared" si="167"/>
        <v>0</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106.25</v>
      </c>
      <c r="E726" s="192">
        <v>297.38</v>
      </c>
      <c r="F726" s="71">
        <f t="shared" si="167"/>
        <v>279.8870588235294</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6517.32</v>
      </c>
      <c r="E732" s="192">
        <v>6760.53</v>
      </c>
      <c r="F732" s="71">
        <f t="shared" si="167"/>
        <v>103.73174863287365</v>
      </c>
    </row>
    <row r="733" spans="1:6" ht="12.75" customHeight="1" x14ac:dyDescent="0.2">
      <c r="A733" s="70">
        <v>31215</v>
      </c>
      <c r="B733" s="65" t="s">
        <v>1395</v>
      </c>
      <c r="C733" s="278" t="s">
        <v>1396</v>
      </c>
      <c r="D733" s="192">
        <v>2577.35</v>
      </c>
      <c r="E733" s="192">
        <v>1765.76</v>
      </c>
      <c r="F733" s="71">
        <f t="shared" si="167"/>
        <v>68.510679573981022</v>
      </c>
    </row>
    <row r="734" spans="1:6" ht="12.75" customHeight="1" x14ac:dyDescent="0.2">
      <c r="A734" s="70">
        <v>32121</v>
      </c>
      <c r="B734" s="65" t="s">
        <v>1397</v>
      </c>
      <c r="C734" s="278" t="s">
        <v>1398</v>
      </c>
      <c r="D734" s="192">
        <v>19965.93</v>
      </c>
      <c r="E734" s="192">
        <v>18250.080000000002</v>
      </c>
      <c r="F734" s="71">
        <f t="shared" si="167"/>
        <v>91.406110308911238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87.6</v>
      </c>
      <c r="E736" s="194">
        <v>21.9</v>
      </c>
      <c r="F736" s="45">
        <f t="shared" si="167"/>
        <v>25</v>
      </c>
    </row>
    <row r="737" spans="1:6" ht="12.75" customHeight="1" x14ac:dyDescent="0.2">
      <c r="A737" s="63" t="s">
        <v>1403</v>
      </c>
      <c r="B737" s="64" t="s">
        <v>1404</v>
      </c>
      <c r="C737" s="247" t="s">
        <v>1403</v>
      </c>
      <c r="D737" s="194">
        <v>0</v>
      </c>
      <c r="E737" s="194">
        <v>17210</v>
      </c>
      <c r="F737" s="45" t="str">
        <f t="shared" si="167"/>
        <v>-</v>
      </c>
    </row>
    <row r="738" spans="1:6" ht="12.75" customHeight="1" x14ac:dyDescent="0.2">
      <c r="A738" s="63" t="s">
        <v>1405</v>
      </c>
      <c r="B738" s="64" t="s">
        <v>1406</v>
      </c>
      <c r="C738" s="247" t="s">
        <v>1405</v>
      </c>
      <c r="D738" s="194">
        <v>5065.6000000000004</v>
      </c>
      <c r="E738" s="194">
        <v>10485.78</v>
      </c>
      <c r="F738" s="45">
        <f t="shared" si="167"/>
        <v>206.99976310802276</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4989.95</v>
      </c>
      <c r="E740" s="192">
        <v>5169.8</v>
      </c>
      <c r="F740" s="71">
        <f t="shared" si="167"/>
        <v>103.60424453150834</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2527.0100000000002</v>
      </c>
      <c r="E742" s="192">
        <v>2797.71</v>
      </c>
      <c r="F742" s="71">
        <f t="shared" si="169"/>
        <v>110.71226469226477</v>
      </c>
    </row>
    <row r="743" spans="1:6" ht="12.75" customHeight="1" x14ac:dyDescent="0.2">
      <c r="A743" s="70" t="s">
        <v>1415</v>
      </c>
      <c r="B743" s="65" t="s">
        <v>1416</v>
      </c>
      <c r="C743" s="277" t="s">
        <v>1415</v>
      </c>
      <c r="D743" s="192">
        <v>166</v>
      </c>
      <c r="E743" s="192">
        <v>190</v>
      </c>
      <c r="F743" s="71">
        <f t="shared" ref="F743:F744" si="170">IF(D743&lt;&gt;0,IF(E743/D743&gt;=100,"&gt;&gt;100",E743/D743*100),"-")</f>
        <v>114.45783132530121</v>
      </c>
    </row>
    <row r="744" spans="1:6" ht="12.75" customHeight="1" x14ac:dyDescent="0.2">
      <c r="A744" s="70" t="s">
        <v>1417</v>
      </c>
      <c r="B744" s="65" t="s">
        <v>1418</v>
      </c>
      <c r="C744" s="277" t="s">
        <v>1417</v>
      </c>
      <c r="D744" s="192">
        <v>6160.81</v>
      </c>
      <c r="E744" s="192">
        <v>7031</v>
      </c>
      <c r="F744" s="71">
        <f t="shared" si="170"/>
        <v>114.12460374528672</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disablePrompts="1"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6"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2996</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994630.23</v>
      </c>
      <c r="E6" s="180">
        <f t="shared" si="0"/>
        <v>940937.67999999993</v>
      </c>
      <c r="F6" s="181">
        <f t="shared" ref="F6:F298" si="1">IF(D6&gt;0,IF(E6/D6&gt;=100,"&gt;&gt;100",E6/D6*100),"-")</f>
        <v>94.601757680339148</v>
      </c>
      <c r="G6" s="66"/>
      <c r="H6" s="66"/>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740161.6</v>
      </c>
      <c r="E7" s="79">
        <f t="shared" si="2"/>
        <v>680874.54999999993</v>
      </c>
      <c r="F7" s="71">
        <f t="shared" si="1"/>
        <v>91.989985700420007</v>
      </c>
      <c r="G7" s="66"/>
      <c r="H7" s="66"/>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60452.58</v>
      </c>
      <c r="E8" s="79">
        <f>E9+E10-E11</f>
        <v>60452.58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v>60452.58</v>
      </c>
      <c r="E9" s="192">
        <v>60452.58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679709.02</v>
      </c>
      <c r="E12" s="79">
        <f t="shared" si="3"/>
        <v>620421.97</v>
      </c>
      <c r="F12" s="71">
        <f t="shared" si="1"/>
        <v>91.277583751941364</v>
      </c>
      <c r="G12" s="66"/>
      <c r="H12" s="66"/>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401370.98000000004</v>
      </c>
      <c r="E13" s="79">
        <f t="shared" si="4"/>
        <v>391374.09</v>
      </c>
      <c r="F13" s="71">
        <f t="shared" si="1"/>
        <v>97.509314201041647</v>
      </c>
      <c r="G13" s="66"/>
      <c r="H13" s="66"/>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v>799749.41</v>
      </c>
      <c r="E15" s="192">
        <v>799749.41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v>398378.43</v>
      </c>
      <c r="E18" s="192">
        <v>408375.32</v>
      </c>
      <c r="F18" s="71">
        <f t="shared" si="1"/>
        <v>102.50939540074999</v>
      </c>
      <c r="G18" s="66"/>
      <c r="H18" s="66"/>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186221.53999999998</v>
      </c>
      <c r="E19" s="79">
        <f t="shared" si="5"/>
        <v>148302.65999999992</v>
      </c>
      <c r="F19" s="71">
        <f t="shared" si="1"/>
        <v>79.637758338804375</v>
      </c>
      <c r="G19" s="66"/>
      <c r="H19" s="66"/>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v>297215.73</v>
      </c>
      <c r="E20" s="192">
        <v>314215.73</v>
      </c>
      <c r="F20" s="71">
        <f t="shared" si="1"/>
        <v>105.71975110469423</v>
      </c>
      <c r="G20" s="66"/>
      <c r="H20" s="66"/>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v>19752.28</v>
      </c>
      <c r="E21" s="192">
        <v>19752.28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v>93666.07</v>
      </c>
      <c r="E22" s="192">
        <v>87875.32</v>
      </c>
      <c r="F22" s="71">
        <f t="shared" si="1"/>
        <v>93.81766524420209</v>
      </c>
      <c r="G22" s="66"/>
      <c r="H22" s="66"/>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v>150740.01999999999</v>
      </c>
      <c r="E24" s="192">
        <v>155321.01999999999</v>
      </c>
      <c r="F24" s="71">
        <f t="shared" si="1"/>
        <v>103.03900715947896</v>
      </c>
      <c r="G24" s="66"/>
      <c r="H24" s="66"/>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v>5814.63</v>
      </c>
      <c r="E25" s="192">
        <v>5814.63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v>113630.85</v>
      </c>
      <c r="E26" s="192">
        <v>113630.85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v>494598.04</v>
      </c>
      <c r="E28" s="192">
        <v>548307.17000000004</v>
      </c>
      <c r="F28" s="71">
        <f t="shared" si="1"/>
        <v>110.85914735933852</v>
      </c>
      <c r="G28" s="66"/>
      <c r="H28" s="66"/>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67156.349999999991</v>
      </c>
      <c r="E29" s="79">
        <f t="shared" si="6"/>
        <v>55128.34</v>
      </c>
      <c r="F29" s="71">
        <f t="shared" si="1"/>
        <v>82.089541793143923</v>
      </c>
      <c r="G29" s="66"/>
      <c r="H29" s="66"/>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v>96224.04</v>
      </c>
      <c r="E30" s="192">
        <v>96224.04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v>29067.69</v>
      </c>
      <c r="E34" s="192">
        <v>41095.699999999997</v>
      </c>
      <c r="F34" s="71">
        <f t="shared" si="1"/>
        <v>141.37931153111927</v>
      </c>
      <c r="G34" s="66"/>
      <c r="H34" s="66"/>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22811.67</v>
      </c>
      <c r="E35" s="79">
        <f t="shared" si="7"/>
        <v>23468.399999999998</v>
      </c>
      <c r="F35" s="71">
        <f t="shared" si="1"/>
        <v>102.87892118376251</v>
      </c>
      <c r="G35" s="66"/>
      <c r="H35" s="66"/>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v>44084.54</v>
      </c>
      <c r="E36" s="192">
        <v>45752.25</v>
      </c>
      <c r="F36" s="71">
        <f t="shared" si="1"/>
        <v>103.78298151687643</v>
      </c>
      <c r="G36" s="66"/>
      <c r="H36" s="66"/>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v>1167.96</v>
      </c>
      <c r="E37" s="192">
        <v>1167.96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v>22440.83</v>
      </c>
      <c r="E40" s="192">
        <v>23451.81</v>
      </c>
      <c r="F40" s="71">
        <f t="shared" si="1"/>
        <v>104.50509183483857</v>
      </c>
      <c r="G40" s="66"/>
      <c r="H40" s="66"/>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2148.48</v>
      </c>
      <c r="E45" s="79">
        <f t="shared" si="9"/>
        <v>2148.48</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v>2148.48</v>
      </c>
      <c r="E47" s="192">
        <v>2148.48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v>135312.35</v>
      </c>
      <c r="E54" s="192">
        <v>135542.24</v>
      </c>
      <c r="F54" s="71">
        <f t="shared" si="1"/>
        <v>100.16989580034637</v>
      </c>
      <c r="G54" s="66"/>
      <c r="H54" s="66"/>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v>135312.35</v>
      </c>
      <c r="E55" s="192">
        <v>135542.24</v>
      </c>
      <c r="F55" s="71">
        <f t="shared" si="1"/>
        <v>100.16989580034637</v>
      </c>
      <c r="G55" s="66"/>
      <c r="H55" s="66"/>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254468.63</v>
      </c>
      <c r="E69" s="79">
        <f>E70+E82+E88+E119+E135+E147+E165+E171</f>
        <v>260063.13</v>
      </c>
      <c r="F69" s="71">
        <f t="shared" si="1"/>
        <v>102.19850281741998</v>
      </c>
      <c r="G69" s="66"/>
      <c r="H69" s="66"/>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64454.22</v>
      </c>
      <c r="E70" s="79">
        <f t="shared" si="12"/>
        <v>13517.11</v>
      </c>
      <c r="F70" s="71">
        <f t="shared" si="1"/>
        <v>20.971644680518981</v>
      </c>
      <c r="G70" s="66"/>
      <c r="H70" s="66"/>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64454.22</v>
      </c>
      <c r="E71" s="79">
        <f t="shared" si="13"/>
        <v>13517.11</v>
      </c>
      <c r="F71" s="71">
        <f t="shared" si="1"/>
        <v>20.971644680518981</v>
      </c>
      <c r="G71" s="66"/>
      <c r="H71" s="66"/>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v>64454.22</v>
      </c>
      <c r="E73" s="192">
        <v>13517.11</v>
      </c>
      <c r="F73" s="71">
        <f t="shared" si="1"/>
        <v>20.971644680518981</v>
      </c>
      <c r="G73" s="66"/>
      <c r="H73" s="66"/>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5750.9</v>
      </c>
      <c r="E82" s="79">
        <f>SUM(E83:E85)-E86+E87</f>
        <v>5964.24</v>
      </c>
      <c r="F82" s="71">
        <f t="shared" si="1"/>
        <v>103.70968022396494</v>
      </c>
      <c r="G82" s="66"/>
      <c r="H82" s="66"/>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v>5750.9</v>
      </c>
      <c r="E87" s="192">
        <v>5964.24</v>
      </c>
      <c r="F87" s="71">
        <f t="shared" si="1"/>
        <v>103.70968022396494</v>
      </c>
      <c r="G87" s="66"/>
      <c r="H87" s="66"/>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2498.69</v>
      </c>
      <c r="E147" s="79">
        <f t="shared" si="24"/>
        <v>240581.78</v>
      </c>
      <c r="F147" s="71">
        <f t="shared" si="1"/>
        <v>9628.3164378134152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240454.38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v>0</v>
      </c>
      <c r="E156" s="192">
        <v>192458.48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v>0</v>
      </c>
      <c r="E158" s="192">
        <v>47995.9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v>2498.69</v>
      </c>
      <c r="E161" s="192">
        <v>127.4</v>
      </c>
      <c r="F161" s="71">
        <f t="shared" si="1"/>
        <v>5.0986717039728822</v>
      </c>
      <c r="G161" s="66"/>
      <c r="H161" s="66"/>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 t="shared" ref="D171:E171" si="27">SUM(D172:D174)</f>
        <v>181764.82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3272</v>
      </c>
      <c r="B174" s="65" t="s">
        <v>3273</v>
      </c>
      <c r="C174" s="134" t="s">
        <v>3272</v>
      </c>
      <c r="D174" s="192">
        <v>181764.82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3274</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3275</v>
      </c>
      <c r="C176" s="134" t="s">
        <v>3276</v>
      </c>
      <c r="D176" s="79">
        <f>D177+D251</f>
        <v>994630.22999999986</v>
      </c>
      <c r="E176" s="79">
        <f>E177+E251</f>
        <v>940937.68</v>
      </c>
      <c r="F176" s="71">
        <f t="shared" si="1"/>
        <v>94.601757680339176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3277</v>
      </c>
      <c r="B177" s="65" t="s">
        <v>3278</v>
      </c>
      <c r="C177" s="134" t="s">
        <v>3277</v>
      </c>
      <c r="D177" s="79">
        <f>D178+D197+D203+D219+D247+D248</f>
        <v>196441.15000000002</v>
      </c>
      <c r="E177" s="79">
        <f>E178+E197+E203+E219+E247+E248</f>
        <v>252373.98</v>
      </c>
      <c r="F177" s="71">
        <f t="shared" si="1"/>
        <v>128.47307196073734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2493</v>
      </c>
      <c r="B178" s="65" t="s">
        <v>3279</v>
      </c>
      <c r="C178" s="134" t="s">
        <v>2493</v>
      </c>
      <c r="D178" s="79">
        <f>SUM(D179:D181)+D185+D186+SUM(D194:D196)</f>
        <v>196441.15000000002</v>
      </c>
      <c r="E178" s="79">
        <f>SUM(E179:E181)+E185+E186+SUM(E194:E196)</f>
        <v>201491.35</v>
      </c>
      <c r="F178" s="71">
        <f t="shared" si="1"/>
        <v>102.57084628144358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2496</v>
      </c>
      <c r="B179" s="65" t="s">
        <v>2497</v>
      </c>
      <c r="C179" s="134" t="s">
        <v>2496</v>
      </c>
      <c r="D179" s="192">
        <v>183599.89</v>
      </c>
      <c r="E179" s="192">
        <v>194211.44</v>
      </c>
      <c r="F179" s="71">
        <f t="shared" si="1"/>
        <v>105.77971479176811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2499</v>
      </c>
      <c r="B180" s="65" t="s">
        <v>2500</v>
      </c>
      <c r="C180" s="134" t="s">
        <v>2499</v>
      </c>
      <c r="D180" s="192">
        <v>9883.85</v>
      </c>
      <c r="E180" s="192">
        <v>7180.09</v>
      </c>
      <c r="F180" s="71">
        <f t="shared" si="1"/>
        <v>72.64466781669087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2502</v>
      </c>
      <c r="B181" s="65" t="s">
        <v>3280</v>
      </c>
      <c r="C181" s="134" t="s">
        <v>2502</v>
      </c>
      <c r="D181" s="79">
        <f t="shared" ref="D181:E181" si="28">SUM(D182:D184)</f>
        <v>74.78</v>
      </c>
      <c r="E181" s="79">
        <f t="shared" si="28"/>
        <v>99.82</v>
      </c>
      <c r="F181" s="71">
        <f t="shared" si="1"/>
        <v>133.48488900775607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3285</v>
      </c>
      <c r="B184" s="65" t="s">
        <v>3286</v>
      </c>
      <c r="C184" s="134" t="s">
        <v>3285</v>
      </c>
      <c r="D184" s="192">
        <v>74.78</v>
      </c>
      <c r="E184" s="192">
        <v>99.82</v>
      </c>
      <c r="F184" s="71">
        <f t="shared" si="1"/>
        <v>133.48488900775607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2505</v>
      </c>
      <c r="B185" s="65" t="s">
        <v>2506</v>
      </c>
      <c r="C185" s="134" t="s">
        <v>2505</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2508</v>
      </c>
      <c r="B186" s="65" t="s">
        <v>3287</v>
      </c>
      <c r="C186" s="134" t="s">
        <v>2508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3288</v>
      </c>
      <c r="B187" s="65" t="s">
        <v>3289</v>
      </c>
      <c r="C187" s="134" t="s">
        <v>3288</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3290</v>
      </c>
      <c r="B188" s="65" t="s">
        <v>3291</v>
      </c>
      <c r="C188" s="134" t="s">
        <v>3290</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3294</v>
      </c>
      <c r="B190" s="65" t="s">
        <v>3295</v>
      </c>
      <c r="C190" s="134" t="s">
        <v>3294</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3298</v>
      </c>
      <c r="B192" s="65" t="s">
        <v>3299</v>
      </c>
      <c r="C192" s="134" t="s">
        <v>3298</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3300</v>
      </c>
      <c r="B193" s="65" t="s">
        <v>3301</v>
      </c>
      <c r="C193" s="134" t="s">
        <v>3300</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2511</v>
      </c>
      <c r="B194" s="65" t="s">
        <v>2512</v>
      </c>
      <c r="C194" s="134" t="s">
        <v>2511</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2514</v>
      </c>
      <c r="B195" s="65" t="s">
        <v>2515</v>
      </c>
      <c r="C195" s="134" t="s">
        <v>2514</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2517</v>
      </c>
      <c r="B196" s="65" t="s">
        <v>2518</v>
      </c>
      <c r="C196" s="134" t="s">
        <v>2517</v>
      </c>
      <c r="D196" s="192">
        <v>2882.63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2520</v>
      </c>
      <c r="B197" s="65" t="s">
        <v>3302</v>
      </c>
      <c r="C197" s="134" t="s">
        <v>2520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3311</v>
      </c>
      <c r="B202" s="65" t="s">
        <v>3312</v>
      </c>
      <c r="C202" s="134" t="s">
        <v>3311</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3313</v>
      </c>
      <c r="B203" s="65" t="s">
        <v>3314</v>
      </c>
      <c r="C203" s="134" t="s">
        <v>3313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3315</v>
      </c>
      <c r="C204" s="134" t="s">
        <v>3316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3322</v>
      </c>
      <c r="C207" s="134" t="s">
        <v>3321</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2529</v>
      </c>
      <c r="C208" s="134" t="s">
        <v>3323</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3325</v>
      </c>
      <c r="C209" s="134" t="s">
        <v>3324</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3326</v>
      </c>
      <c r="B210" s="65" t="s">
        <v>2532</v>
      </c>
      <c r="C210" s="134" t="s">
        <v>3326</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3327</v>
      </c>
      <c r="C211" s="134" t="s">
        <v>3328</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3318</v>
      </c>
      <c r="C212" s="134" t="s">
        <v>3329</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3320</v>
      </c>
      <c r="C213" s="134" t="s">
        <v>3330</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3322</v>
      </c>
      <c r="C214" s="134" t="s">
        <v>3331</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2529</v>
      </c>
      <c r="C215" s="134" t="s">
        <v>3332</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3325</v>
      </c>
      <c r="C216" s="134" t="s">
        <v>3333</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2532</v>
      </c>
      <c r="C217" s="134" t="s">
        <v>3334</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3337</v>
      </c>
      <c r="B219" s="65" t="s">
        <v>3338</v>
      </c>
      <c r="C219" s="134" t="s">
        <v>3337</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3339</v>
      </c>
      <c r="C220" s="134" t="s">
        <v>3340</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3349</v>
      </c>
      <c r="B225" s="65" t="s">
        <v>3350</v>
      </c>
      <c r="C225" s="134" t="s">
        <v>3349</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3353</v>
      </c>
      <c r="B227" s="65" t="s">
        <v>3354</v>
      </c>
      <c r="C227" s="134" t="s">
        <v>3353</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3367</v>
      </c>
      <c r="B234" s="65" t="s">
        <v>3368</v>
      </c>
      <c r="C234" s="134" t="s">
        <v>3367</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3369</v>
      </c>
      <c r="B235" s="65" t="s">
        <v>3370</v>
      </c>
      <c r="C235" s="134" t="s">
        <v>3369</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3371</v>
      </c>
      <c r="B236" s="182" t="s">
        <v>3372</v>
      </c>
      <c r="C236" s="134" t="s">
        <v>3371</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3373</v>
      </c>
      <c r="C237" s="134" t="s">
        <v>3374</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3377</v>
      </c>
      <c r="B239" s="65" t="s">
        <v>3378</v>
      </c>
      <c r="C239" s="134" t="s">
        <v>3377</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3379</v>
      </c>
      <c r="C240" s="134" t="s">
        <v>3380</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3381</v>
      </c>
      <c r="C241" s="134" t="s">
        <v>3382</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3383</v>
      </c>
      <c r="C242" s="134" t="s">
        <v>3384</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3385</v>
      </c>
      <c r="C243" s="134" t="s">
        <v>3386</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3387</v>
      </c>
      <c r="C244" s="134" t="s">
        <v>3388</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3389</v>
      </c>
      <c r="C245" s="134" t="s">
        <v>3390</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3391</v>
      </c>
      <c r="C246" s="134" t="s">
        <v>3392</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2540</v>
      </c>
      <c r="B247" s="65" t="s">
        <v>3393</v>
      </c>
      <c r="C247" s="134" t="s">
        <v>2540</v>
      </c>
      <c r="D247" s="192">
        <v>0</v>
      </c>
      <c r="E247" s="192">
        <v>50882.63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3394</v>
      </c>
      <c r="B248" s="65" t="s">
        <v>3395</v>
      </c>
      <c r="C248" s="134" t="s">
        <v>3394</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+D252+D255-D264+D274+D291</f>
        <v>798189.07999999984</v>
      </c>
      <c r="E251" s="79">
        <f>+E252+E255-E264+E274+E291</f>
        <v>688563.70000000007</v>
      </c>
      <c r="F251" s="71">
        <f t="shared" si="1"/>
        <v>86.265737937682658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79">
        <f>D253-D254</f>
        <v>740161.6</v>
      </c>
      <c r="E252" s="79">
        <f>E253-E254</f>
        <v>680874.55</v>
      </c>
      <c r="F252" s="71">
        <f t="shared" si="1"/>
        <v>91.989985700420036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v>740161.6</v>
      </c>
      <c r="E253" s="192">
        <v>680874.55</v>
      </c>
      <c r="F253" s="71">
        <f t="shared" si="1"/>
        <v>91.989985700420036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D256-D260</f>
        <v>55528.789999999979</v>
      </c>
      <c r="E255" s="79">
        <f>E256-E260</f>
        <v>-232892.63000000003</v>
      </c>
      <c r="F255" s="71">
        <f t="shared" si="1"/>
        <v>-419.40879677010815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3410</v>
      </c>
      <c r="B256" s="65" t="s">
        <v>3411</v>
      </c>
      <c r="C256" s="134" t="s">
        <v>3410</v>
      </c>
      <c r="D256" s="79">
        <f>SUM(D257:D259)</f>
        <v>494588.68</v>
      </c>
      <c r="E256" s="79">
        <f>SUM(E257:E259)</f>
        <v>211899.51999999999</v>
      </c>
      <c r="F256" s="71">
        <f t="shared" si="1"/>
        <v>42.843584693446687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3412</v>
      </c>
      <c r="C257" s="134" t="s">
        <v>597</v>
      </c>
      <c r="D257" s="192">
        <v>494588.68</v>
      </c>
      <c r="E257" s="192">
        <v>211899.51999999999</v>
      </c>
      <c r="F257" s="71">
        <f t="shared" si="1"/>
        <v>42.843584693446687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3413</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3414</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3415</v>
      </c>
      <c r="B260" s="65" t="s">
        <v>3416</v>
      </c>
      <c r="C260" s="134" t="s">
        <v>3415</v>
      </c>
      <c r="D260" s="79">
        <f>SUM(D261:D263)</f>
        <v>439059.89</v>
      </c>
      <c r="E260" s="79">
        <f>SUM(E261:E263)</f>
        <v>444792.15</v>
      </c>
      <c r="F260" s="71">
        <f t="shared" si="1"/>
        <v>101.30557587485389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3417</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3418</v>
      </c>
      <c r="C262" s="134" t="s">
        <v>799</v>
      </c>
      <c r="D262" s="192">
        <v>439059.89</v>
      </c>
      <c r="E262" s="192">
        <v>444792.15</v>
      </c>
      <c r="F262" s="71">
        <f t="shared" si="1"/>
        <v>101.30557587485389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3419</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3422</v>
      </c>
      <c r="B265" s="65" t="s">
        <v>3423</v>
      </c>
      <c r="C265" s="134" t="s">
        <v>3422</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3432</v>
      </c>
      <c r="B270" s="65" t="s">
        <v>3433</v>
      </c>
      <c r="C270" s="134" t="s">
        <v>3432</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3438</v>
      </c>
      <c r="B273" s="65" t="s">
        <v>3439</v>
      </c>
      <c r="C273" s="134" t="s">
        <v>3438</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3440</v>
      </c>
      <c r="C274" s="134" t="s">
        <v>601</v>
      </c>
      <c r="D274" s="79">
        <f>SUM(D275:D277)+SUM(D286:D290)</f>
        <v>2498.69</v>
      </c>
      <c r="E274" s="79">
        <f>SUM(E275:E277)+SUM(E286:E290)</f>
        <v>240581.78</v>
      </c>
      <c r="F274" s="71">
        <f t="shared" si="1"/>
        <v>9628.3164378134152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v>2498.69</v>
      </c>
      <c r="E275" s="192"/>
      <c r="F275" s="71">
        <f t="shared" ref="F275:F290" si="39">IF(D275&gt;0,IF(E275/D275&gt;=100,"&gt;&gt;100",E275/D275*100),"-")</f>
        <v>0</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3443</v>
      </c>
      <c r="B276" s="65" t="s">
        <v>3444</v>
      </c>
      <c r="C276" s="134" t="s">
        <v>3443</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3445</v>
      </c>
      <c r="B277" s="65" t="s">
        <v>3446</v>
      </c>
      <c r="C277" s="134" t="s">
        <v>3445</v>
      </c>
      <c r="D277" s="79">
        <f>SUM(D278:D285)</f>
        <v>0</v>
      </c>
      <c r="E277" s="79">
        <f>SUM(E278:E285)</f>
        <v>240454.38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3457</v>
      </c>
      <c r="B283" s="65" t="s">
        <v>3458</v>
      </c>
      <c r="C283" s="134" t="s">
        <v>3457</v>
      </c>
      <c r="D283" s="192"/>
      <c r="E283" s="192">
        <v>192458.48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3459</v>
      </c>
      <c r="B284" s="65" t="s">
        <v>150</v>
      </c>
      <c r="C284" s="134" t="s">
        <v>3459</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v>47995.9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3462</v>
      </c>
      <c r="B286" s="65" t="s">
        <v>3463</v>
      </c>
      <c r="C286" s="134" t="s">
        <v>3462</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3464</v>
      </c>
      <c r="B287" s="65" t="s">
        <v>3465</v>
      </c>
      <c r="C287" s="134" t="s">
        <v>3464</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v>127.4</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3470</v>
      </c>
      <c r="B290" s="65" t="s">
        <v>3471</v>
      </c>
      <c r="C290" s="134" t="s">
        <v>3470</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3472</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3475</v>
      </c>
      <c r="B293" s="65" t="s">
        <v>3476</v>
      </c>
      <c r="C293" s="134" t="s">
        <v>3475</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3477</v>
      </c>
      <c r="B294" s="65" t="s">
        <v>3478</v>
      </c>
      <c r="C294" s="134" t="s">
        <v>3477</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3483</v>
      </c>
      <c r="B297" s="65" t="s">
        <v>3484</v>
      </c>
      <c r="C297" s="134" t="s">
        <v>3483</v>
      </c>
      <c r="D297" s="79">
        <f t="shared" ref="D297:E297" si="42">D298</f>
        <v>31751.07</v>
      </c>
      <c r="E297" s="79">
        <f t="shared" si="42"/>
        <v>86126.51</v>
      </c>
      <c r="F297" s="71">
        <f t="shared" si="1"/>
        <v>271.25545690271224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3485</v>
      </c>
      <c r="B298" s="74" t="s">
        <v>3486</v>
      </c>
      <c r="C298" s="134" t="s">
        <v>3485</v>
      </c>
      <c r="D298" s="193">
        <v>31751.07</v>
      </c>
      <c r="E298" s="193">
        <v>86126.51</v>
      </c>
      <c r="F298" s="75">
        <f t="shared" si="1"/>
        <v>271.25545690271224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3487</v>
      </c>
      <c r="B300" s="65" t="s">
        <v>3488</v>
      </c>
      <c r="C300" s="134" t="s">
        <v>3489</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3487</v>
      </c>
      <c r="B301" s="65" t="s">
        <v>3490</v>
      </c>
      <c r="C301" s="134" t="s">
        <v>3491</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3492</v>
      </c>
      <c r="B302" s="65" t="s">
        <v>3493</v>
      </c>
      <c r="C302" s="134" t="s">
        <v>3494</v>
      </c>
      <c r="D302" s="192">
        <v>2498.69</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3492</v>
      </c>
      <c r="B303" s="65" t="s">
        <v>3495</v>
      </c>
      <c r="C303" s="134" t="s">
        <v>3496</v>
      </c>
      <c r="D303" s="192">
        <v>0</v>
      </c>
      <c r="E303" s="192">
        <v>240581.78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3492</v>
      </c>
      <c r="B304" s="65" t="s">
        <v>3497</v>
      </c>
      <c r="C304" s="134" t="s">
        <v>3498</v>
      </c>
      <c r="D304" s="192">
        <v>0</v>
      </c>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3499</v>
      </c>
      <c r="B305" s="65" t="s">
        <v>3500</v>
      </c>
      <c r="C305" s="134" t="s">
        <v>3501</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3499</v>
      </c>
      <c r="B306" s="65" t="s">
        <v>3502</v>
      </c>
      <c r="C306" s="134" t="s">
        <v>3503</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3499</v>
      </c>
      <c r="B307" s="65" t="s">
        <v>3504</v>
      </c>
      <c r="C307" s="134" t="s">
        <v>3505</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v>2501.88</v>
      </c>
      <c r="E308" s="192">
        <v>2501.88</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3508</v>
      </c>
      <c r="B309" s="65" t="s">
        <v>3509</v>
      </c>
      <c r="C309" s="134" t="s">
        <v>3508</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3510</v>
      </c>
      <c r="B310" s="65" t="s">
        <v>3511</v>
      </c>
      <c r="C310" s="134" t="s">
        <v>3510</v>
      </c>
      <c r="D310" s="192">
        <v>3249.02</v>
      </c>
      <c r="E310" s="192">
        <v>3249.02</v>
      </c>
      <c r="F310" s="71">
        <f t="shared" si="43"/>
        <v>100</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v>0</v>
      </c>
      <c r="E311" s="192">
        <v>213.34</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3514</v>
      </c>
      <c r="B312" s="65" t="s">
        <v>3515</v>
      </c>
      <c r="C312" s="134" t="s">
        <v>3514</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3518</v>
      </c>
      <c r="B314" s="65" t="s">
        <v>3519</v>
      </c>
      <c r="C314" s="134" t="s">
        <v>3518</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3528</v>
      </c>
      <c r="B319" s="65" t="s">
        <v>3529</v>
      </c>
      <c r="C319" s="134" t="s">
        <v>3528</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3532</v>
      </c>
      <c r="B321" s="65" t="s">
        <v>3533</v>
      </c>
      <c r="C321" s="134" t="s">
        <v>3532</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3534</v>
      </c>
      <c r="B322" s="65" t="s">
        <v>3535</v>
      </c>
      <c r="C322" s="134" t="s">
        <v>3534</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3536</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3537</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3538</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3539</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3540</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3541</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3542</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3543</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3552</v>
      </c>
      <c r="B335" s="65" t="s">
        <v>3553</v>
      </c>
      <c r="C335" s="134" t="s">
        <v>3552</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3554</v>
      </c>
      <c r="B336" s="65" t="s">
        <v>3555</v>
      </c>
      <c r="C336" s="134" t="s">
        <v>3556</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3554</v>
      </c>
      <c r="B337" s="65" t="s">
        <v>3557</v>
      </c>
      <c r="C337" s="134" t="s">
        <v>3558</v>
      </c>
      <c r="D337" s="192">
        <v>196441.15</v>
      </c>
      <c r="E337" s="192">
        <v>201491.35</v>
      </c>
      <c r="F337" s="71">
        <f t="shared" si="43"/>
        <v>102.57084628144358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3559</v>
      </c>
      <c r="B338" s="65" t="s">
        <v>3560</v>
      </c>
      <c r="C338" s="134" t="s">
        <v>3561</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3559</v>
      </c>
      <c r="B339" s="65" t="s">
        <v>3562</v>
      </c>
      <c r="C339" s="134" t="s">
        <v>3563</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3564</v>
      </c>
      <c r="B340" s="65" t="s">
        <v>3565</v>
      </c>
      <c r="C340" s="134" t="s">
        <v>3566</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3564</v>
      </c>
      <c r="B341" s="65" t="s">
        <v>3567</v>
      </c>
      <c r="C341" s="134" t="s">
        <v>3568</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3569</v>
      </c>
      <c r="B342" s="65" t="s">
        <v>3570</v>
      </c>
      <c r="C342" s="134" t="s">
        <v>3571</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3569</v>
      </c>
      <c r="B343" s="65" t="s">
        <v>3572</v>
      </c>
      <c r="C343" s="134" t="s">
        <v>3573</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3574</v>
      </c>
      <c r="C344" s="134" t="s">
        <v>3575</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3576</v>
      </c>
      <c r="B345" s="182" t="s">
        <v>3577</v>
      </c>
      <c r="C345" s="134" t="s">
        <v>3576</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3578</v>
      </c>
      <c r="C346" s="134" t="s">
        <v>3579</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3580</v>
      </c>
      <c r="C347" s="134" t="s">
        <v>3581</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3582</v>
      </c>
      <c r="C349" s="134" t="s">
        <v>3583</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3584</v>
      </c>
      <c r="C350" s="134" t="s">
        <v>3585</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3586</v>
      </c>
      <c r="B351" s="182" t="s">
        <v>3587</v>
      </c>
      <c r="C351" s="134" t="s">
        <v>3586</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3588</v>
      </c>
      <c r="C352" s="134" t="s">
        <v>3589</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3590</v>
      </c>
      <c r="C353" s="134" t="s">
        <v>3591</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3592</v>
      </c>
      <c r="C357" s="134" t="s">
        <v>3593</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3594</v>
      </c>
      <c r="C358" s="134" t="s">
        <v>3595</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3596</v>
      </c>
      <c r="C360" s="134" t="s">
        <v>3597</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3598</v>
      </c>
      <c r="C362" s="134" t="s">
        <v>3599</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3600</v>
      </c>
      <c r="C363" s="134" t="s">
        <v>3601</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3602</v>
      </c>
      <c r="C364" s="134" t="s">
        <v>3603</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3604</v>
      </c>
      <c r="B365" s="182" t="s">
        <v>3605</v>
      </c>
      <c r="C365" s="134" t="s">
        <v>3604</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3606</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3607</v>
      </c>
      <c r="C367" s="134">
        <v>27212</v>
      </c>
      <c r="D367" s="192"/>
      <c r="E367" s="192">
        <v>380.75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3608</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3609</v>
      </c>
      <c r="B369" s="182" t="s">
        <v>3610</v>
      </c>
      <c r="C369" s="134" t="s">
        <v>3609</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3611</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3612</v>
      </c>
      <c r="C371" s="134">
        <v>27521</v>
      </c>
      <c r="D371" s="192"/>
      <c r="E371" s="192">
        <v>48000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3613</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3614</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3615</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3616</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3617</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3618</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3619</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3620</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3621</v>
      </c>
      <c r="C380" s="134">
        <v>27612</v>
      </c>
      <c r="D380" s="192"/>
      <c r="E380" s="192">
        <v>2501.88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v>0</v>
      </c>
      <c r="E381" s="192">
        <v>1069.57</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3632</v>
      </c>
      <c r="B386" s="65" t="s">
        <v>3633</v>
      </c>
      <c r="C386" s="134" t="s">
        <v>3632</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3634</v>
      </c>
      <c r="B387" s="182" t="s">
        <v>3635</v>
      </c>
      <c r="C387" s="134" t="s">
        <v>3634</v>
      </c>
      <c r="D387" s="192">
        <v>31751.07</v>
      </c>
      <c r="E387" s="327">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3636</v>
      </c>
      <c r="B388" s="182" t="s">
        <v>3637</v>
      </c>
      <c r="C388" s="134" t="s">
        <v>3636</v>
      </c>
      <c r="D388" s="192">
        <v>0</v>
      </c>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3640</v>
      </c>
      <c r="B390" s="182" t="s">
        <v>3641</v>
      </c>
      <c r="C390" s="134" t="s">
        <v>3640</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327">
        <v>0</v>
      </c>
      <c r="E391" s="327">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327">
        <v>0</v>
      </c>
      <c r="E392" s="327">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3646</v>
      </c>
      <c r="B393" s="286" t="s">
        <v>3647</v>
      </c>
      <c r="C393" s="287" t="s">
        <v>3646</v>
      </c>
      <c r="D393" s="327">
        <v>0</v>
      </c>
      <c r="E393" s="327">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3648</v>
      </c>
      <c r="B394" s="286" t="s">
        <v>3649</v>
      </c>
      <c r="C394" s="287" t="s">
        <v>3648</v>
      </c>
      <c r="D394" s="327">
        <v>0</v>
      </c>
      <c r="E394" s="327">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3650</v>
      </c>
      <c r="B395" s="286" t="s">
        <v>3651</v>
      </c>
      <c r="C395" s="287" t="s">
        <v>3650</v>
      </c>
      <c r="D395" s="327">
        <v>0</v>
      </c>
      <c r="E395" s="327">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3652</v>
      </c>
      <c r="B396" s="286" t="s">
        <v>3653</v>
      </c>
      <c r="C396" s="287" t="s">
        <v>3652</v>
      </c>
      <c r="D396" s="327">
        <v>0</v>
      </c>
      <c r="E396" s="288">
        <v>86126.51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3654</v>
      </c>
      <c r="B397" s="86" t="s">
        <v>3655</v>
      </c>
      <c r="C397" s="255" t="s">
        <v>3654</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2722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2411880.44</v>
      </c>
      <c r="E114" s="60">
        <f t="shared" si="22"/>
        <v>2825134.0800000001</v>
      </c>
      <c r="F114" s="45">
        <f t="shared" si="1"/>
        <v>117.13408480562993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2411880.44</v>
      </c>
      <c r="E118" s="60">
        <f t="shared" si="24"/>
        <v>2825134.0800000001</v>
      </c>
      <c r="F118" s="45">
        <f t="shared" si="1"/>
        <v>117.13408480562993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v>2411880.44</v>
      </c>
      <c r="E120" s="194">
        <v>2825134.0800000001</v>
      </c>
      <c r="F120" s="45">
        <f t="shared" si="1"/>
        <v>117.13408480562993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2411880.44</v>
      </c>
      <c r="E141" s="81">
        <f t="shared" si="28"/>
        <v>2825134.0800000001</v>
      </c>
      <c r="F141" s="61">
        <f t="shared" si="1"/>
        <v>117.13408480562993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2653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76257.19</v>
      </c>
      <c r="E5" s="82">
        <f t="shared" si="0"/>
        <v>81524.78</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81524.78</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81524.78</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v>81524.78</v>
      </c>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76257.19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76257.19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v>76257.19</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2130</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196441.15</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2995888.4</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2903062.07</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2366768.9300000002</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517788.79</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1287.8</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v>17216.55</v>
      </c>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22920.71</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69905.62</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2939955.57</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2898011.8699999996</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2356157.38</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520492.55</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1262.76</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v>20099.18</v>
      </c>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22920.71</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v>19022.990000000002</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252373.97999999998</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252373.98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2501.88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249872.1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7" t="s">
        <v>2130</v>
      </c>
      <c r="B1" s="385"/>
      <c r="C1" s="385"/>
      <c r="D1" s="385"/>
      <c r="E1" s="51" t="s">
        <v>2131</v>
      </c>
      <c r="F1" s="51"/>
      <c r="G1" s="51"/>
      <c r="H1" s="51"/>
      <c r="I1" s="51"/>
      <c r="J1" s="51"/>
      <c r="K1" s="51"/>
      <c r="L1" s="51"/>
      <c r="M1" s="51"/>
      <c r="N1" s="51"/>
      <c r="O1" s="51"/>
      <c r="P1" s="51"/>
    </row>
    <row r="2" spans="1:17" ht="37.5" customHeight="1" x14ac:dyDescent="0.2">
      <c r="A2" s="387" t="s">
        <v>2132</v>
      </c>
      <c r="B2" s="385"/>
      <c r="C2" s="385"/>
      <c r="D2" s="385"/>
      <c r="E2" s="50" t="s">
        <v>2132</v>
      </c>
      <c r="F2" s="50" t="s">
        <v>2133</v>
      </c>
      <c r="G2" s="50" t="s">
        <v>2134</v>
      </c>
      <c r="H2" s="50" t="s">
        <v>2134</v>
      </c>
      <c r="I2" s="50" t="s">
        <v>2135</v>
      </c>
      <c r="J2" s="50" t="s">
        <v>1986</v>
      </c>
      <c r="K2" s="50" t="s">
        <v>2136</v>
      </c>
      <c r="L2" s="50" t="s">
        <v>1991</v>
      </c>
      <c r="M2" s="50" t="s">
        <v>2137</v>
      </c>
      <c r="N2" s="50" t="s">
        <v>2138</v>
      </c>
      <c r="O2" s="50" t="s">
        <v>2139</v>
      </c>
      <c r="Q2" s="301"/>
    </row>
    <row r="3" spans="1:17" ht="29.25" customHeight="1" x14ac:dyDescent="0.2">
      <c r="A3" s="97" t="s">
        <v>2140</v>
      </c>
      <c r="B3" s="98" t="s">
        <v>2141</v>
      </c>
      <c r="C3" s="99" t="s">
        <v>2142</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18161</v>
      </c>
      <c r="P3" s="51"/>
    </row>
    <row r="4" spans="1:17" ht="19.5" customHeight="1" x14ac:dyDescent="0.2">
      <c r="A4" s="391" t="s">
        <v>2143</v>
      </c>
      <c r="B4" s="392"/>
      <c r="C4" s="393"/>
      <c r="D4" s="95"/>
      <c r="E4" s="51">
        <f>SUM(E5:E13)</f>
        <v>0</v>
      </c>
      <c r="F4" s="51">
        <f>SUM(F5:F13)</f>
        <v>0</v>
      </c>
      <c r="G4" s="51"/>
      <c r="H4" s="51"/>
      <c r="I4" s="104" t="s">
        <v>2144</v>
      </c>
      <c r="J4" s="104" t="s">
        <v>2145</v>
      </c>
      <c r="K4" s="104" t="s">
        <v>2146</v>
      </c>
      <c r="L4" s="51"/>
      <c r="M4" s="51"/>
      <c r="N4" s="51"/>
      <c r="O4" s="51"/>
      <c r="P4" s="51"/>
    </row>
    <row r="5" spans="1:17" ht="63.75" customHeight="1" x14ac:dyDescent="0.2">
      <c r="A5" s="105">
        <v>1</v>
      </c>
      <c r="B5" s="106" t="str">
        <f t="shared" ref="B5:B13" si="0">IF(E5=1,"Pogreška",IF(F5=1,"Provjera","O.K."))</f>
        <v>O.K.</v>
      </c>
      <c r="C5" s="246" t="s">
        <v>2147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2149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2156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2164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2165</v>
      </c>
      <c r="B23" s="389"/>
      <c r="C23" s="390"/>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2379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2382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2442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2444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2445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2446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2447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2449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2450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2451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2452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2453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2454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2455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2456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2457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2458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2459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2460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2461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2462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2463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2464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2465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2466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2467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2468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2469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2470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2471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2472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2473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2474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2475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2476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2477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2478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2479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2480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2481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2482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1992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2439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2483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1991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2439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2484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2439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2485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Tonkic@</cp:lastModifiedBy>
  <cp:lastPrinted>2026-02-20T10:37:04Z</cp:lastPrinted>
  <dcterms:created xsi:type="dcterms:W3CDTF">2022-04-01T05:14:30Z</dcterms:created>
  <dcterms:modified xsi:type="dcterms:W3CDTF">2026-02-20T10:38:53Z</dcterms:modified>
</cp:coreProperties>
</file>